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60 地域整備課\20 上下水道室\「経営比較分析表」について\経営分析　提出用\"/>
    </mc:Choice>
  </mc:AlternateContent>
  <workbookProtection workbookPassword="B501" lockStructure="1"/>
  <bookViews>
    <workbookView xWindow="240" yWindow="60" windowWidth="14940" windowHeight="7875"/>
  </bookViews>
  <sheets>
    <sheet name="法適用_水道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EM6" i="5" l="1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AQ10" i="4" s="1"/>
  <c r="T6" i="5"/>
  <c r="S6" i="5"/>
  <c r="R6" i="5"/>
  <c r="Q6" i="5"/>
  <c r="AI8" i="4" s="1"/>
  <c r="P6" i="5"/>
  <c r="O6" i="5"/>
  <c r="R10" i="4" s="1"/>
  <c r="N6" i="5"/>
  <c r="M6" i="5"/>
  <c r="B10" i="4" s="1"/>
  <c r="L6" i="5"/>
  <c r="K6" i="5"/>
  <c r="R8" i="4" s="1"/>
  <c r="J6" i="5"/>
  <c r="I6" i="5"/>
  <c r="B8" i="4" s="1"/>
  <c r="H6" i="5"/>
  <c r="G6" i="5"/>
  <c r="F6" i="5"/>
  <c r="E6" i="5"/>
  <c r="D6" i="5"/>
  <c r="C6" i="5"/>
  <c r="B6" i="5"/>
  <c r="F10" i="5" s="1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Y10" i="4"/>
  <c r="AI10" i="4"/>
  <c r="Z10" i="4"/>
  <c r="J10" i="4"/>
  <c r="AY8" i="4"/>
  <c r="AQ8" i="4"/>
  <c r="Z8" i="4"/>
  <c r="J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<sst xmlns="http://schemas.openxmlformats.org/spreadsheetml/2006/main" count="217" uniqueCount="107">
  <si>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</si>
  <si>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</si>
  <si>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</si>
  <si>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</si>
  <si>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</si>
  <si>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</si>
  <si>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</si>
  <si>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</si>
  <si>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</si>
  <si>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</si>
  <si>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</si>
  <si>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</si>
  <si>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</si>
  <si>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</si>
  <si>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</si>
  <si>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</si>
  <si>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</si>
  <si>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</si>
  <si>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</si>
  <si>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</si>
  <si>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</si>
  <si>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</si>
  <si>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</si>
  <si>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</si>
  <si>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</si>
  <si>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「経常損益」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</si>
  <si>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</si>
  <si>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</si>
  <si>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</si>
  <si>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</si>
  <si>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</si>
  <si>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</si>
  <si>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</si>
  <si>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「供給した配水量の効率性」</t>
    <rPh sb="1" eb="3">
      <t>キョウキュウ</t>
    </rPh>
    <rPh sb="5" eb="7">
      <t>ハイスイ</t>
    </rPh>
    <rPh sb="7" eb="8">
      <t>リョウ</t>
    </rPh>
    <rPh sb="9" eb="11">
      <t>コウリツ</t>
    </rPh>
    <rPh sb="11" eb="12">
      <t>セイ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</si>
  <si>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</si>
  <si>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</si>
  <si>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</si>
  <si>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「管路の経年化の状況」</t>
    <rPh sb="1" eb="3">
      <t>カンロ</t>
    </rPh>
    <rPh sb="4" eb="7">
      <t>ケイネンカ</t>
    </rPh>
    <rPh sb="8" eb="10">
      <t>ジョウキョウ</t>
    </rPh>
    <phoneticPr fontId="4"/>
  </si>
  <si>
    <t>「管路の更新投資の実施状況」</t>
    <rPh sb="1" eb="3">
      <t>カンロ</t>
    </rPh>
    <rPh sb="4" eb="6">
      <t>コウシン</t>
    </rPh>
    <rPh sb="6" eb="8">
      <t>トウシ</t>
    </rPh>
    <rPh sb="9" eb="11">
      <t>ジッシ</t>
    </rPh>
    <rPh sb="11" eb="13">
      <t>ジョウキョウ</t>
    </rPh>
    <phoneticPr fontId="4"/>
  </si>
  <si>
    <t>※　平成22年度から平成25年度における各指標の類似団体平均値は、当時の事業数を基に算出していますが、管路経年化率及び管路更新率については、平成26年度の事業数を基に類似団体平均値を算出しています。</t>
    <phoneticPr fontId="4"/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</si>
  <si>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</si>
  <si>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</si>
  <si>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</si>
  <si>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</si>
  <si>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</si>
  <si>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</si>
  <si>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</si>
  <si>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</si>
  <si>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</si>
  <si>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</si>
  <si>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</si>
  <si>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</si>
  <si>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</si>
  <si>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</si>
  <si>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</si>
  <si>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</si>
  <si>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</si>
  <si>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</si>
  <si>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</si>
  <si>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</si>
  <si>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</si>
  <si>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</si>
  <si>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</si>
  <si>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</si>
  <si>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</si>
  <si>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</si>
  <si>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</si>
  <si>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</si>
  <si>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</si>
  <si>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</si>
  <si>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</si>
  <si>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</si>
  <si>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</si>
  <si>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</si>
  <si>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</si>
  <si>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</si>
  <si>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</si>
  <si>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</si>
  <si>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</si>
  <si>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</si>
  <si>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</si>
  <si>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</si>
  <si>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</si>
  <si>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</si>
  <si>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</si>
  <si>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</si>
  <si>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</si>
  <si>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</si>
  <si>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</si>
  <si>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</si>
  <si>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</si>
  <si>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</si>
  <si>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</si>
  <si>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鳥取県　伯耆町</t>
  </si>
  <si>
    <t>法適用</t>
  </si>
  <si>
    <t>水道事業</t>
  </si>
  <si>
    <t>末端給水事業</t>
  </si>
  <si>
    <t>A8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</si>
  <si>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</si>
  <si>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</si>
  <si>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</si>
  <si>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</si>
  <si>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</si>
  <si>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</si>
  <si>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①経常収支比率は100%を下回り、⑤料金回収率も100%を下回っているため、料金によって必要な経費を回収できていない状況にある。②累積欠損金比率も高い数値を示しているため、健全経営ができているとはいえない。短期的な支払い能力を示す③流動比率は100%を超えているが、この指標は余裕をもって200%を超えておきたい。全国平均、類似団体よりも低い数値となっている。④企業債残高対給水収益比率は全国平均、類似団体を上回り、企業債への依存度が高いと判断される。⑦施設利用率は全国平均を下回るが、類似団体は上回っている。⑧有収率については全国平均、類似団体を上回っているため、比較的漏水が少ないと考えられる。</t>
    <rPh sb="1" eb="3">
      <t>ケイジョウ</t>
    </rPh>
    <rPh sb="3" eb="5">
      <t>シュウシ</t>
    </rPh>
    <rPh sb="5" eb="7">
      <t>ヒリツ</t>
    </rPh>
    <rPh sb="13" eb="15">
      <t>シタマワ</t>
    </rPh>
    <rPh sb="18" eb="20">
      <t>リョウキン</t>
    </rPh>
    <rPh sb="20" eb="22">
      <t>カイシュウ</t>
    </rPh>
    <rPh sb="22" eb="23">
      <t>リツ</t>
    </rPh>
    <rPh sb="29" eb="31">
      <t>シタマワ</t>
    </rPh>
    <rPh sb="38" eb="40">
      <t>リョウキン</t>
    </rPh>
    <rPh sb="44" eb="46">
      <t>ヒツヨウ</t>
    </rPh>
    <rPh sb="47" eb="49">
      <t>ケイヒ</t>
    </rPh>
    <rPh sb="50" eb="52">
      <t>カイシュウ</t>
    </rPh>
    <rPh sb="58" eb="60">
      <t>ジョウキョウ</t>
    </rPh>
    <rPh sb="65" eb="67">
      <t>ルイセキ</t>
    </rPh>
    <rPh sb="67" eb="70">
      <t>ケッソンキン</t>
    </rPh>
    <rPh sb="70" eb="72">
      <t>ヒリツ</t>
    </rPh>
    <rPh sb="73" eb="74">
      <t>タカ</t>
    </rPh>
    <rPh sb="75" eb="77">
      <t>スウチ</t>
    </rPh>
    <rPh sb="78" eb="79">
      <t>シメ</t>
    </rPh>
    <rPh sb="86" eb="88">
      <t>ケンゼン</t>
    </rPh>
    <rPh sb="88" eb="90">
      <t>ケイエイ</t>
    </rPh>
    <rPh sb="103" eb="106">
      <t>タンキテキ</t>
    </rPh>
    <rPh sb="107" eb="109">
      <t>シハラ</t>
    </rPh>
    <rPh sb="110" eb="112">
      <t>ノウリョク</t>
    </rPh>
    <rPh sb="113" eb="114">
      <t>シメ</t>
    </rPh>
    <rPh sb="116" eb="118">
      <t>リュウドウ</t>
    </rPh>
    <rPh sb="118" eb="120">
      <t>ヒリツ</t>
    </rPh>
    <rPh sb="126" eb="127">
      <t>コ</t>
    </rPh>
    <rPh sb="135" eb="137">
      <t>シヒョウ</t>
    </rPh>
    <rPh sb="138" eb="140">
      <t>ヨユウ</t>
    </rPh>
    <rPh sb="149" eb="150">
      <t>コ</t>
    </rPh>
    <rPh sb="157" eb="159">
      <t>ゼンコク</t>
    </rPh>
    <rPh sb="159" eb="161">
      <t>ヘイキン</t>
    </rPh>
    <rPh sb="162" eb="164">
      <t>ルイジ</t>
    </rPh>
    <rPh sb="164" eb="166">
      <t>ダンタイ</t>
    </rPh>
    <rPh sb="169" eb="170">
      <t>ヒク</t>
    </rPh>
    <rPh sb="171" eb="173">
      <t>スウチ</t>
    </rPh>
    <rPh sb="181" eb="183">
      <t>キギョウ</t>
    </rPh>
    <rPh sb="183" eb="184">
      <t>サイ</t>
    </rPh>
    <rPh sb="184" eb="186">
      <t>ザンダカ</t>
    </rPh>
    <rPh sb="186" eb="187">
      <t>タイ</t>
    </rPh>
    <rPh sb="187" eb="189">
      <t>キュウスイ</t>
    </rPh>
    <rPh sb="189" eb="191">
      <t>シュウエキ</t>
    </rPh>
    <rPh sb="191" eb="193">
      <t>ヒリツ</t>
    </rPh>
    <rPh sb="194" eb="196">
      <t>ゼンコク</t>
    </rPh>
    <rPh sb="196" eb="198">
      <t>ヘイキン</t>
    </rPh>
    <rPh sb="199" eb="201">
      <t>ルイジ</t>
    </rPh>
    <rPh sb="201" eb="203">
      <t>ダンタイ</t>
    </rPh>
    <rPh sb="204" eb="206">
      <t>ウワマワ</t>
    </rPh>
    <rPh sb="208" eb="210">
      <t>キギョウ</t>
    </rPh>
    <rPh sb="210" eb="211">
      <t>サイ</t>
    </rPh>
    <rPh sb="213" eb="216">
      <t>イゾンド</t>
    </rPh>
    <rPh sb="217" eb="218">
      <t>タカ</t>
    </rPh>
    <rPh sb="220" eb="222">
      <t>ハンダン</t>
    </rPh>
    <rPh sb="227" eb="229">
      <t>シセツ</t>
    </rPh>
    <rPh sb="229" eb="232">
      <t>リヨウリツ</t>
    </rPh>
    <rPh sb="233" eb="235">
      <t>ゼンコク</t>
    </rPh>
    <rPh sb="235" eb="237">
      <t>ヘイキン</t>
    </rPh>
    <rPh sb="238" eb="240">
      <t>シタマワ</t>
    </rPh>
    <rPh sb="243" eb="245">
      <t>ルイジ</t>
    </rPh>
    <rPh sb="245" eb="247">
      <t>ダンタイ</t>
    </rPh>
    <rPh sb="248" eb="250">
      <t>ウワマワ</t>
    </rPh>
    <rPh sb="256" eb="257">
      <t>ユウ</t>
    </rPh>
    <rPh sb="257" eb="259">
      <t>シュウリツ</t>
    </rPh>
    <rPh sb="264" eb="266">
      <t>ゼンコク</t>
    </rPh>
    <rPh sb="266" eb="268">
      <t>ヘイキン</t>
    </rPh>
    <rPh sb="269" eb="271">
      <t>ルイジ</t>
    </rPh>
    <rPh sb="271" eb="273">
      <t>ダンタイ</t>
    </rPh>
    <rPh sb="274" eb="276">
      <t>ウワマワ</t>
    </rPh>
    <rPh sb="283" eb="286">
      <t>ヒカクテキ</t>
    </rPh>
    <rPh sb="286" eb="288">
      <t>ロウスイ</t>
    </rPh>
    <rPh sb="289" eb="290">
      <t>スク</t>
    </rPh>
    <rPh sb="293" eb="294">
      <t>カンガ</t>
    </rPh>
    <phoneticPr fontId="4"/>
  </si>
  <si>
    <t>現状、健全経営ができているとはいえない状況である。今後固定資産の老朽化が進むにつれ、修繕や更新が増加してくる。当然資金が必要となってくるため、企業債の借入、もしくは料金改定も視野に入れた資金運用が必要となる。平成２８年度より簡易水道と統合し、計画的な運用を行うことによって健全経営を目指したい。</t>
    <rPh sb="0" eb="2">
      <t>ゲンジョウ</t>
    </rPh>
    <rPh sb="3" eb="5">
      <t>ケンゼン</t>
    </rPh>
    <rPh sb="5" eb="7">
      <t>ケイエイ</t>
    </rPh>
    <rPh sb="19" eb="21">
      <t>ジョウキョウ</t>
    </rPh>
    <rPh sb="25" eb="27">
      <t>コンゴ</t>
    </rPh>
    <rPh sb="27" eb="29">
      <t>コテイ</t>
    </rPh>
    <rPh sb="29" eb="31">
      <t>シサン</t>
    </rPh>
    <rPh sb="32" eb="34">
      <t>ロウキュウ</t>
    </rPh>
    <rPh sb="34" eb="35">
      <t>カ</t>
    </rPh>
    <rPh sb="36" eb="37">
      <t>スス</t>
    </rPh>
    <rPh sb="42" eb="44">
      <t>シュウゼン</t>
    </rPh>
    <rPh sb="45" eb="47">
      <t>コウシン</t>
    </rPh>
    <rPh sb="48" eb="50">
      <t>ゾウカ</t>
    </rPh>
    <rPh sb="55" eb="57">
      <t>トウゼン</t>
    </rPh>
    <rPh sb="57" eb="59">
      <t>シキン</t>
    </rPh>
    <rPh sb="60" eb="62">
      <t>ヒツヨウ</t>
    </rPh>
    <rPh sb="71" eb="73">
      <t>キギョウ</t>
    </rPh>
    <rPh sb="73" eb="74">
      <t>サイ</t>
    </rPh>
    <rPh sb="75" eb="77">
      <t>カリイレ</t>
    </rPh>
    <rPh sb="82" eb="84">
      <t>リョウキン</t>
    </rPh>
    <rPh sb="84" eb="86">
      <t>カイテイ</t>
    </rPh>
    <rPh sb="87" eb="89">
      <t>シヤ</t>
    </rPh>
    <rPh sb="90" eb="91">
      <t>イ</t>
    </rPh>
    <rPh sb="93" eb="95">
      <t>シキン</t>
    </rPh>
    <rPh sb="95" eb="97">
      <t>ウンヨウ</t>
    </rPh>
    <rPh sb="98" eb="100">
      <t>ヒツヨウ</t>
    </rPh>
    <rPh sb="104" eb="106">
      <t>ヘイセイ</t>
    </rPh>
    <rPh sb="108" eb="110">
      <t>ネンド</t>
    </rPh>
    <rPh sb="112" eb="114">
      <t>カンイ</t>
    </rPh>
    <rPh sb="114" eb="116">
      <t>スイドウ</t>
    </rPh>
    <rPh sb="117" eb="119">
      <t>トウゴウ</t>
    </rPh>
    <rPh sb="121" eb="124">
      <t>ケイカクテキ</t>
    </rPh>
    <rPh sb="125" eb="127">
      <t>ウンヨウ</t>
    </rPh>
    <rPh sb="128" eb="129">
      <t>オコナ</t>
    </rPh>
    <rPh sb="136" eb="138">
      <t>ケンゼン</t>
    </rPh>
    <rPh sb="138" eb="140">
      <t>ケイエイ</t>
    </rPh>
    <rPh sb="141" eb="143">
      <t>メザ</t>
    </rPh>
    <phoneticPr fontId="4"/>
  </si>
  <si>
    <t>①有形固定資産減価償却率は、全国平均、類似団体を上回っており、今後も徐々に上昇していく見込みである。②管路経年化率も、全国平均、類似団体を上回っている。これは③管路更新率にも関わってくるが、平成26年度より6年をかけ老朽管更新予定であるため、今後改善が見込まれる。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rPh sb="14" eb="16">
      <t>ゼンコク</t>
    </rPh>
    <rPh sb="16" eb="18">
      <t>ヘイキン</t>
    </rPh>
    <rPh sb="19" eb="21">
      <t>ルイジ</t>
    </rPh>
    <rPh sb="21" eb="23">
      <t>ダンタイ</t>
    </rPh>
    <rPh sb="24" eb="26">
      <t>ウワマワ</t>
    </rPh>
    <rPh sb="31" eb="33">
      <t>コンゴ</t>
    </rPh>
    <rPh sb="34" eb="36">
      <t>ジョジョ</t>
    </rPh>
    <rPh sb="37" eb="39">
      <t>ジョウショウ</t>
    </rPh>
    <rPh sb="43" eb="45">
      <t>ミコ</t>
    </rPh>
    <rPh sb="51" eb="53">
      <t>カンロ</t>
    </rPh>
    <rPh sb="53" eb="56">
      <t>ケイネンカ</t>
    </rPh>
    <rPh sb="56" eb="57">
      <t>リツ</t>
    </rPh>
    <rPh sb="59" eb="61">
      <t>ゼンコク</t>
    </rPh>
    <rPh sb="61" eb="63">
      <t>ヘイキン</t>
    </rPh>
    <rPh sb="64" eb="66">
      <t>ルイジ</t>
    </rPh>
    <rPh sb="66" eb="68">
      <t>ダンタイ</t>
    </rPh>
    <rPh sb="69" eb="71">
      <t>ウワマワ</t>
    </rPh>
    <rPh sb="80" eb="82">
      <t>カンロ</t>
    </rPh>
    <rPh sb="82" eb="84">
      <t>コウシン</t>
    </rPh>
    <rPh sb="84" eb="85">
      <t>リツ</t>
    </rPh>
    <rPh sb="87" eb="88">
      <t>カカ</t>
    </rPh>
    <rPh sb="95" eb="97">
      <t>ヘイセイ</t>
    </rPh>
    <rPh sb="99" eb="101">
      <t>ネンド</t>
    </rPh>
    <rPh sb="104" eb="105">
      <t>ネン</t>
    </rPh>
    <rPh sb="108" eb="110">
      <t>ロウキュウ</t>
    </rPh>
    <rPh sb="110" eb="111">
      <t>カン</t>
    </rPh>
    <rPh sb="111" eb="113">
      <t>コウシン</t>
    </rPh>
    <rPh sb="113" eb="115">
      <t>ヨテイ</t>
    </rPh>
    <rPh sb="121" eb="123">
      <t>コンゴ</t>
    </rPh>
    <rPh sb="123" eb="125">
      <t>カイゼン</t>
    </rPh>
    <rPh sb="126" eb="128">
      <t>ミコ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</si>
</sst>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2" borderId="5" xfId="0" applyFill="1" applyBorder="1">
      <alignment vertical="center"/>
    </xf>
    <xf numFmtId="180" fontId="0" fillId="0" borderId="5" xfId="0" applyNumberForma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7" fontId="5" fillId="0" borderId="5" xfId="0" applyNumberFormat="1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5" fillId="0" borderId="5" xfId="0" applyNumberFormat="1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3" xfId="0" applyNumberFormat="1" applyFont="1" applyBorder="1" applyAlignment="1" applyProtection="1">
      <alignment horizontal="center" vertical="center"/>
      <protection hidden="1"/>
    </xf>
    <xf numFmtId="0" fontId="5" fillId="0" borderId="4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3" xfId="0" applyNumberFormat="1" applyFont="1" applyBorder="1" applyAlignment="1" applyProtection="1">
      <alignment horizontal="center" vertical="center"/>
      <protection hidden="1"/>
    </xf>
    <xf numFmtId="176" fontId="5" fillId="0" borderId="4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19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データ!$EC$6:$EG$6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;&quot;-&quot;">
                  <c:v>0.44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943648"/>
        <c:axId val="157013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データ!$EH$6:$EL$6</c:f>
              <c:numCache>
                <c:formatCode>#,##0.00;"△"#,##0.00;"-"</c:formatCode>
                <c:ptCount val="5"/>
                <c:pt idx="0">
                  <c:v>0.81</c:v>
                </c:pt>
                <c:pt idx="1">
                  <c:v>0.82</c:v>
                </c:pt>
                <c:pt idx="2">
                  <c:v>0.66</c:v>
                </c:pt>
                <c:pt idx="3">
                  <c:v>0.64</c:v>
                </c:pt>
                <c:pt idx="4">
                  <c:v>0.56000000000000005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43648"/>
        <c:axId val="157013240"/>
      </c:lineChart>
      <c:dateAx>
        <c:axId val="1169436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7013240"/>
        <c:crosses val="autoZero"/>
        <c:auto val="1"/>
        <c:lblOffset val="100"/>
        <c:baseTimeUnit val="years"/>
      </c:dateAx>
      <c:valAx>
        <c:axId val="157013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16943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データ!$CK$6:$CO$6</c:f>
              <c:numCache>
                <c:formatCode>#,##0.00;"△"#,##0.00;"-"</c:formatCode>
                <c:ptCount val="5"/>
                <c:pt idx="0">
                  <c:v>54.6</c:v>
                </c:pt>
                <c:pt idx="1">
                  <c:v>53.23</c:v>
                </c:pt>
                <c:pt idx="2">
                  <c:v>54.46</c:v>
                </c:pt>
                <c:pt idx="3">
                  <c:v>54.52</c:v>
                </c:pt>
                <c:pt idx="4">
                  <c:v>52.44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924408"/>
        <c:axId val="157924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データ!$CP$6:$CT$6</c:f>
              <c:numCache>
                <c:formatCode>#,##0.00;"△"#,##0.00;"-"</c:formatCode>
                <c:ptCount val="5"/>
                <c:pt idx="0">
                  <c:v>51.05</c:v>
                </c:pt>
                <c:pt idx="1">
                  <c:v>50.49</c:v>
                </c:pt>
                <c:pt idx="2">
                  <c:v>49.69</c:v>
                </c:pt>
                <c:pt idx="3">
                  <c:v>49.77</c:v>
                </c:pt>
                <c:pt idx="4">
                  <c:v>49.22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924408"/>
        <c:axId val="157924800"/>
      </c:lineChart>
      <c:dateAx>
        <c:axId val="1579244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7924800"/>
        <c:crosses val="autoZero"/>
        <c:auto val="1"/>
        <c:lblOffset val="100"/>
        <c:baseTimeUnit val="years"/>
      </c:dateAx>
      <c:valAx>
        <c:axId val="157924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79244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データ!$CV$6:$CZ$6</c:f>
              <c:numCache>
                <c:formatCode>#,##0.00;"△"#,##0.00;"-"</c:formatCode>
                <c:ptCount val="5"/>
                <c:pt idx="0">
                  <c:v>90.91</c:v>
                </c:pt>
                <c:pt idx="1">
                  <c:v>90.91</c:v>
                </c:pt>
                <c:pt idx="2">
                  <c:v>90.91</c:v>
                </c:pt>
                <c:pt idx="3">
                  <c:v>90.91</c:v>
                </c:pt>
                <c:pt idx="4">
                  <c:v>91.74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925976"/>
        <c:axId val="1579263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データ!$DA$6:$DE$6</c:f>
              <c:numCache>
                <c:formatCode>#,##0.00;"△"#,##0.00;"-"</c:formatCode>
                <c:ptCount val="5"/>
                <c:pt idx="0">
                  <c:v>80.81</c:v>
                </c:pt>
                <c:pt idx="1">
                  <c:v>78.7</c:v>
                </c:pt>
                <c:pt idx="2">
                  <c:v>80.010000000000005</c:v>
                </c:pt>
                <c:pt idx="3">
                  <c:v>79.98</c:v>
                </c:pt>
                <c:pt idx="4">
                  <c:v>79.48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925976"/>
        <c:axId val="157926368"/>
      </c:lineChart>
      <c:dateAx>
        <c:axId val="1579259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7926368"/>
        <c:crosses val="autoZero"/>
        <c:auto val="1"/>
        <c:lblOffset val="100"/>
        <c:baseTimeUnit val="years"/>
      </c:dateAx>
      <c:valAx>
        <c:axId val="1579263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79259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データ!$W$6:$AA$6</c:f>
              <c:numCache>
                <c:formatCode>#,##0.00;"△"#,##0.00;"-"</c:formatCode>
                <c:ptCount val="5"/>
                <c:pt idx="0">
                  <c:v>91.34</c:v>
                </c:pt>
                <c:pt idx="1">
                  <c:v>58.53</c:v>
                </c:pt>
                <c:pt idx="2">
                  <c:v>91.76</c:v>
                </c:pt>
                <c:pt idx="3">
                  <c:v>87.71</c:v>
                </c:pt>
                <c:pt idx="4">
                  <c:v>93.69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097072"/>
        <c:axId val="157170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データ!$AB$6:$AF$6</c:f>
              <c:numCache>
                <c:formatCode>#,##0.00;"△"#,##0.00;"-"</c:formatCode>
                <c:ptCount val="5"/>
                <c:pt idx="0">
                  <c:v>108.06</c:v>
                </c:pt>
                <c:pt idx="1">
                  <c:v>104.82</c:v>
                </c:pt>
                <c:pt idx="2">
                  <c:v>104.95</c:v>
                </c:pt>
                <c:pt idx="3">
                  <c:v>105.53</c:v>
                </c:pt>
                <c:pt idx="4">
                  <c:v>107.2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097072"/>
        <c:axId val="157170144"/>
      </c:lineChart>
      <c:dateAx>
        <c:axId val="1570970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7170144"/>
        <c:crosses val="autoZero"/>
        <c:auto val="1"/>
        <c:lblOffset val="100"/>
        <c:baseTimeUnit val="years"/>
      </c:dateAx>
      <c:valAx>
        <c:axId val="1571701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7097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データ!$DG$6:$DK$6</c:f>
              <c:numCache>
                <c:formatCode>#,##0.00;"△"#,##0.00;"-"</c:formatCode>
                <c:ptCount val="5"/>
                <c:pt idx="0">
                  <c:v>39.729999999999997</c:v>
                </c:pt>
                <c:pt idx="1">
                  <c:v>37.47</c:v>
                </c:pt>
                <c:pt idx="2">
                  <c:v>39.24</c:v>
                </c:pt>
                <c:pt idx="3">
                  <c:v>44.91</c:v>
                </c:pt>
                <c:pt idx="4">
                  <c:v>48.16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022336"/>
        <c:axId val="1572173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データ!$DL$6:$DP$6</c:f>
              <c:numCache>
                <c:formatCode>#,##0.00;"△"#,##0.00;"-"</c:formatCode>
                <c:ptCount val="5"/>
                <c:pt idx="0">
                  <c:v>33.21</c:v>
                </c:pt>
                <c:pt idx="1">
                  <c:v>34.24</c:v>
                </c:pt>
                <c:pt idx="2">
                  <c:v>35.18</c:v>
                </c:pt>
                <c:pt idx="3">
                  <c:v>36.43</c:v>
                </c:pt>
                <c:pt idx="4">
                  <c:v>46.12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022336"/>
        <c:axId val="157217312"/>
      </c:lineChart>
      <c:dateAx>
        <c:axId val="1570223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7217312"/>
        <c:crosses val="autoZero"/>
        <c:auto val="1"/>
        <c:lblOffset val="100"/>
        <c:baseTimeUnit val="years"/>
      </c:dateAx>
      <c:valAx>
        <c:axId val="1572173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70223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データ!$DR$6:$DV$6</c:f>
              <c:numCache>
                <c:formatCode>#,##0.00;"△"#,##0.00;"-"</c:formatCode>
                <c:ptCount val="5"/>
                <c:pt idx="0">
                  <c:v>17.11</c:v>
                </c:pt>
                <c:pt idx="1">
                  <c:v>17.11</c:v>
                </c:pt>
                <c:pt idx="2">
                  <c:v>17.11</c:v>
                </c:pt>
                <c:pt idx="3">
                  <c:v>17.11</c:v>
                </c:pt>
                <c:pt idx="4">
                  <c:v>17.079999999999998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178736"/>
        <c:axId val="1573072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データ!$DW$6:$EA$6</c:f>
              <c:numCache>
                <c:formatCode>#,##0.00;"△"#,##0.00;"-"</c:formatCode>
                <c:ptCount val="5"/>
                <c:pt idx="0">
                  <c:v>6.34</c:v>
                </c:pt>
                <c:pt idx="1">
                  <c:v>6.81</c:v>
                </c:pt>
                <c:pt idx="2">
                  <c:v>8.41</c:v>
                </c:pt>
                <c:pt idx="3">
                  <c:v>8.7200000000000006</c:v>
                </c:pt>
                <c:pt idx="4">
                  <c:v>9.86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178736"/>
        <c:axId val="157307216"/>
      </c:lineChart>
      <c:dateAx>
        <c:axId val="1571787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7307216"/>
        <c:crosses val="autoZero"/>
        <c:auto val="1"/>
        <c:lblOffset val="100"/>
        <c:baseTimeUnit val="years"/>
      </c:dateAx>
      <c:valAx>
        <c:axId val="1573072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7178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データ!$AH$6:$AL$6</c:f>
              <c:numCache>
                <c:formatCode>#,##0.00;"△"#,##0.00;"-"</c:formatCode>
                <c:ptCount val="5"/>
                <c:pt idx="0">
                  <c:v>202.22</c:v>
                </c:pt>
                <c:pt idx="1">
                  <c:v>287.05</c:v>
                </c:pt>
                <c:pt idx="2">
                  <c:v>285.54000000000002</c:v>
                </c:pt>
                <c:pt idx="3">
                  <c:v>378.2</c:v>
                </c:pt>
                <c:pt idx="4">
                  <c:v>168.39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543768"/>
        <c:axId val="1565441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データ!$AM$6:$AQ$6</c:f>
              <c:numCache>
                <c:formatCode>#,##0.00;"△"#,##0.00;"-"</c:formatCode>
                <c:ptCount val="5"/>
                <c:pt idx="0">
                  <c:v>23.31</c:v>
                </c:pt>
                <c:pt idx="1">
                  <c:v>26.83</c:v>
                </c:pt>
                <c:pt idx="2">
                  <c:v>26.81</c:v>
                </c:pt>
                <c:pt idx="3">
                  <c:v>28.31</c:v>
                </c:pt>
                <c:pt idx="4">
                  <c:v>13.46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543768"/>
        <c:axId val="156544160"/>
      </c:lineChart>
      <c:dateAx>
        <c:axId val="1565437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6544160"/>
        <c:crosses val="autoZero"/>
        <c:auto val="1"/>
        <c:lblOffset val="100"/>
        <c:baseTimeUnit val="years"/>
      </c:dateAx>
      <c:valAx>
        <c:axId val="1565441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65437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データ!$AS$6:$AW$6</c:f>
              <c:numCache>
                <c:formatCode>#,##0.00;"△"#,##0.00;"-"</c:formatCode>
                <c:ptCount val="5"/>
                <c:pt idx="0">
                  <c:v>477.97</c:v>
                </c:pt>
                <c:pt idx="1">
                  <c:v>449.89</c:v>
                </c:pt>
                <c:pt idx="2">
                  <c:v>837.25</c:v>
                </c:pt>
                <c:pt idx="3">
                  <c:v>762.15</c:v>
                </c:pt>
                <c:pt idx="4">
                  <c:v>171.63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546120"/>
        <c:axId val="156546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データ!$AX$6:$BB$6</c:f>
              <c:numCache>
                <c:formatCode>#,##0.00;"△"#,##0.00;"-"</c:formatCode>
                <c:ptCount val="5"/>
                <c:pt idx="0">
                  <c:v>1129.9100000000001</c:v>
                </c:pt>
                <c:pt idx="1">
                  <c:v>1197.1099999999999</c:v>
                </c:pt>
                <c:pt idx="2">
                  <c:v>1002.64</c:v>
                </c:pt>
                <c:pt idx="3">
                  <c:v>1164.51</c:v>
                </c:pt>
                <c:pt idx="4">
                  <c:v>434.72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546120"/>
        <c:axId val="156546512"/>
      </c:lineChart>
      <c:dateAx>
        <c:axId val="1565461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6546512"/>
        <c:crosses val="autoZero"/>
        <c:auto val="1"/>
        <c:lblOffset val="100"/>
        <c:baseTimeUnit val="years"/>
      </c:dateAx>
      <c:valAx>
        <c:axId val="1565465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65461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データ!$BD$6:$BH$6</c:f>
              <c:numCache>
                <c:formatCode>#,##0.00;"△"#,##0.00;"-"</c:formatCode>
                <c:ptCount val="5"/>
                <c:pt idx="0">
                  <c:v>782.15</c:v>
                </c:pt>
                <c:pt idx="1">
                  <c:v>760.44</c:v>
                </c:pt>
                <c:pt idx="2">
                  <c:v>603.79</c:v>
                </c:pt>
                <c:pt idx="3">
                  <c:v>571.41999999999996</c:v>
                </c:pt>
                <c:pt idx="4">
                  <c:v>601.11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545728"/>
        <c:axId val="157773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データ!$BI$6:$BM$6</c:f>
              <c:numCache>
                <c:formatCode>#,##0.00;"△"#,##0.00;"-"</c:formatCode>
                <c:ptCount val="5"/>
                <c:pt idx="0">
                  <c:v>540.94000000000005</c:v>
                </c:pt>
                <c:pt idx="1">
                  <c:v>532.29999999999995</c:v>
                </c:pt>
                <c:pt idx="2">
                  <c:v>520.29999999999995</c:v>
                </c:pt>
                <c:pt idx="3">
                  <c:v>498.27</c:v>
                </c:pt>
                <c:pt idx="4">
                  <c:v>495.76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545728"/>
        <c:axId val="157773008"/>
      </c:lineChart>
      <c:dateAx>
        <c:axId val="1565457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7773008"/>
        <c:crosses val="autoZero"/>
        <c:auto val="1"/>
        <c:lblOffset val="100"/>
        <c:baseTimeUnit val="years"/>
      </c:dateAx>
      <c:valAx>
        <c:axId val="1577730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6545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データ!$BO$6:$BS$6</c:f>
              <c:numCache>
                <c:formatCode>#,##0.00;"△"#,##0.00;"-"</c:formatCode>
                <c:ptCount val="5"/>
                <c:pt idx="0">
                  <c:v>82.31</c:v>
                </c:pt>
                <c:pt idx="1">
                  <c:v>53.42</c:v>
                </c:pt>
                <c:pt idx="2">
                  <c:v>82.34</c:v>
                </c:pt>
                <c:pt idx="3">
                  <c:v>68.91</c:v>
                </c:pt>
                <c:pt idx="4">
                  <c:v>79.78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774184"/>
        <c:axId val="1577745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データ!$BT$6:$BX$6</c:f>
              <c:numCache>
                <c:formatCode>#,##0.00;"△"#,##0.00;"-"</c:formatCode>
                <c:ptCount val="5"/>
                <c:pt idx="0">
                  <c:v>93.43</c:v>
                </c:pt>
                <c:pt idx="1">
                  <c:v>90.17</c:v>
                </c:pt>
                <c:pt idx="2">
                  <c:v>90.69</c:v>
                </c:pt>
                <c:pt idx="3">
                  <c:v>90.64</c:v>
                </c:pt>
                <c:pt idx="4">
                  <c:v>93.66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774184"/>
        <c:axId val="157774576"/>
      </c:lineChart>
      <c:dateAx>
        <c:axId val="1577741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7774576"/>
        <c:crosses val="autoZero"/>
        <c:auto val="1"/>
        <c:lblOffset val="100"/>
        <c:baseTimeUnit val="years"/>
      </c:dateAx>
      <c:valAx>
        <c:axId val="1577745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77741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データ!$BZ$6:$CD$6</c:f>
              <c:numCache>
                <c:formatCode>#,##0.00;"△"#,##0.00;"-"</c:formatCode>
                <c:ptCount val="5"/>
                <c:pt idx="0">
                  <c:v>126.37</c:v>
                </c:pt>
                <c:pt idx="1">
                  <c:v>195.11</c:v>
                </c:pt>
                <c:pt idx="2">
                  <c:v>126.5</c:v>
                </c:pt>
                <c:pt idx="3">
                  <c:v>150.63</c:v>
                </c:pt>
                <c:pt idx="4">
                  <c:v>130.25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775752"/>
        <c:axId val="157776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データ!$CE$6:$CI$6</c:f>
              <c:numCache>
                <c:formatCode>#,##0.00;"△"#,##0.00;"-"</c:formatCode>
                <c:ptCount val="5"/>
                <c:pt idx="0">
                  <c:v>204.24</c:v>
                </c:pt>
                <c:pt idx="1">
                  <c:v>210.28</c:v>
                </c:pt>
                <c:pt idx="2">
                  <c:v>211.08</c:v>
                </c:pt>
                <c:pt idx="3">
                  <c:v>213.52</c:v>
                </c:pt>
                <c:pt idx="4">
                  <c:v>208.21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775752"/>
        <c:axId val="157776144"/>
      </c:lineChart>
      <c:dateAx>
        <c:axId val="1577757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7776144"/>
        <c:crosses val="autoZero"/>
        <c:auto val="1"/>
        <c:lblOffset val="100"/>
        <c:baseTimeUnit val="years"/>
      </c:dateAx>
      <c:valAx>
        <c:axId val="157776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77757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G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F4277BC-30E4-4266-91D5-68C1F0E82A3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【113.03】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R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990BA7D-5383-4D16-B738-2ACC3DDDECB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【0.81】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C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66A214-28B9-4A84-9BCA-9296A62046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【264.16】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N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74AD17-A8AA-4A7D-877C-84A3EFA23F0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【283.72】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F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CC22578-84EF-4AF0-A669-91BFA51E54A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【89.78】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データ!CU6">
      <xdr:nvSpPr>
        <xdr:cNvPr id="29" name="テキスト ボックス 28"/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46DF1C0-86AA-4484-B256-AD295D1C35A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【59.80】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J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3797F-8967-4D45-88BC-7E016710946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【164.21】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Y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617DBF7-5CBA-41A3-9146-B0CD9746B61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【104.60】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Q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645B2BB-AEB8-413B-AF84-0D917C8F8E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【46.31】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B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502B9EF-0D34-4E94-A43C-AC932C6E755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【12.42】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M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E6593F-6AF7-48F0-B495-69F2A3E5655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【0.78】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3"/>
  <sheetViews>
    <sheetView showGridLines="0" tabSelected="1" topLeftCell="W46" zoomScale="80" zoomScaleNormal="80" workbookViewId="0">
      <selection activeCell="B60" sqref="B60:BJ61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7" t="s">
        <v>0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</row>
    <row r="3" spans="1:78" ht="9.75" customHeight="1">
      <c r="A3" s="2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</row>
    <row r="4" spans="1:78" ht="9.75" customHeight="1">
      <c r="A4" s="2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8" t="str">
        <f>データ!H6</f>
        <v>鳥取県　伯耆町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79" t="s">
        <v>1</v>
      </c>
      <c r="C7" s="80"/>
      <c r="D7" s="80"/>
      <c r="E7" s="80"/>
      <c r="F7" s="80"/>
      <c r="G7" s="80"/>
      <c r="H7" s="80"/>
      <c r="I7" s="81"/>
      <c r="J7" s="79" t="s">
        <v>2</v>
      </c>
      <c r="K7" s="80"/>
      <c r="L7" s="80"/>
      <c r="M7" s="80"/>
      <c r="N7" s="80"/>
      <c r="O7" s="80"/>
      <c r="P7" s="80"/>
      <c r="Q7" s="81"/>
      <c r="R7" s="79" t="s">
        <v>3</v>
      </c>
      <c r="S7" s="80"/>
      <c r="T7" s="80"/>
      <c r="U7" s="80"/>
      <c r="V7" s="80"/>
      <c r="W7" s="80"/>
      <c r="X7" s="80"/>
      <c r="Y7" s="81"/>
      <c r="Z7" s="79" t="s">
        <v>4</v>
      </c>
      <c r="AA7" s="80"/>
      <c r="AB7" s="80"/>
      <c r="AC7" s="80"/>
      <c r="AD7" s="80"/>
      <c r="AE7" s="80"/>
      <c r="AF7" s="80"/>
      <c r="AG7" s="81"/>
      <c r="AH7" s="3"/>
      <c r="AI7" s="79" t="s">
        <v>5</v>
      </c>
      <c r="AJ7" s="80"/>
      <c r="AK7" s="80"/>
      <c r="AL7" s="80"/>
      <c r="AM7" s="80"/>
      <c r="AN7" s="80"/>
      <c r="AO7" s="80"/>
      <c r="AP7" s="81"/>
      <c r="AQ7" s="68" t="s">
        <v>6</v>
      </c>
      <c r="AR7" s="68"/>
      <c r="AS7" s="68"/>
      <c r="AT7" s="68"/>
      <c r="AU7" s="68"/>
      <c r="AV7" s="68"/>
      <c r="AW7" s="68"/>
      <c r="AX7" s="68"/>
      <c r="AY7" s="68" t="s">
        <v>7</v>
      </c>
      <c r="AZ7" s="68"/>
      <c r="BA7" s="68"/>
      <c r="BB7" s="68"/>
      <c r="BC7" s="68"/>
      <c r="BD7" s="68"/>
      <c r="BE7" s="68"/>
      <c r="BF7" s="68"/>
      <c r="BG7" s="3"/>
      <c r="BH7" s="3"/>
      <c r="BI7" s="3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1" t="str">
        <f>データ!I6</f>
        <v>法適用</v>
      </c>
      <c r="C8" s="72"/>
      <c r="D8" s="72"/>
      <c r="E8" s="72"/>
      <c r="F8" s="72"/>
      <c r="G8" s="72"/>
      <c r="H8" s="72"/>
      <c r="I8" s="73"/>
      <c r="J8" s="71" t="str">
        <f>データ!J6</f>
        <v>水道事業</v>
      </c>
      <c r="K8" s="72"/>
      <c r="L8" s="72"/>
      <c r="M8" s="72"/>
      <c r="N8" s="72"/>
      <c r="O8" s="72"/>
      <c r="P8" s="72"/>
      <c r="Q8" s="73"/>
      <c r="R8" s="71" t="str">
        <f>データ!K6</f>
        <v>末端給水事業</v>
      </c>
      <c r="S8" s="72"/>
      <c r="T8" s="72"/>
      <c r="U8" s="72"/>
      <c r="V8" s="72"/>
      <c r="W8" s="72"/>
      <c r="X8" s="72"/>
      <c r="Y8" s="73"/>
      <c r="Z8" s="71" t="str">
        <f>データ!L6</f>
        <v>A8</v>
      </c>
      <c r="AA8" s="72"/>
      <c r="AB8" s="72"/>
      <c r="AC8" s="72"/>
      <c r="AD8" s="72"/>
      <c r="AE8" s="72"/>
      <c r="AF8" s="72"/>
      <c r="AG8" s="73"/>
      <c r="AH8" s="3"/>
      <c r="AI8" s="74">
        <f>データ!Q6</f>
        <v>11384</v>
      </c>
      <c r="AJ8" s="75"/>
      <c r="AK8" s="75"/>
      <c r="AL8" s="75"/>
      <c r="AM8" s="75"/>
      <c r="AN8" s="75"/>
      <c r="AO8" s="75"/>
      <c r="AP8" s="76"/>
      <c r="AQ8" s="57">
        <f>データ!R6</f>
        <v>139.44</v>
      </c>
      <c r="AR8" s="57"/>
      <c r="AS8" s="57"/>
      <c r="AT8" s="57"/>
      <c r="AU8" s="57"/>
      <c r="AV8" s="57"/>
      <c r="AW8" s="57"/>
      <c r="AX8" s="57"/>
      <c r="AY8" s="57">
        <f>データ!S6</f>
        <v>81.64</v>
      </c>
      <c r="AZ8" s="57"/>
      <c r="BA8" s="57"/>
      <c r="BB8" s="57"/>
      <c r="BC8" s="57"/>
      <c r="BD8" s="57"/>
      <c r="BE8" s="57"/>
      <c r="BF8" s="57"/>
      <c r="BG8" s="3"/>
      <c r="BH8" s="3"/>
      <c r="BI8" s="3"/>
      <c r="BJ8" s="3"/>
      <c r="BK8" s="3"/>
      <c r="BL8" s="66" t="s">
        <v>9</v>
      </c>
      <c r="BM8" s="67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8" t="s">
        <v>11</v>
      </c>
      <c r="C9" s="68"/>
      <c r="D9" s="68"/>
      <c r="E9" s="68"/>
      <c r="F9" s="68"/>
      <c r="G9" s="68"/>
      <c r="H9" s="68"/>
      <c r="I9" s="68"/>
      <c r="J9" s="68" t="s">
        <v>12</v>
      </c>
      <c r="K9" s="68"/>
      <c r="L9" s="68"/>
      <c r="M9" s="68"/>
      <c r="N9" s="68"/>
      <c r="O9" s="68"/>
      <c r="P9" s="68"/>
      <c r="Q9" s="68"/>
      <c r="R9" s="68" t="s">
        <v>13</v>
      </c>
      <c r="S9" s="68"/>
      <c r="T9" s="68"/>
      <c r="U9" s="68"/>
      <c r="V9" s="68"/>
      <c r="W9" s="68"/>
      <c r="X9" s="68"/>
      <c r="Y9" s="68"/>
      <c r="Z9" s="68" t="s">
        <v>14</v>
      </c>
      <c r="AA9" s="68"/>
      <c r="AB9" s="68"/>
      <c r="AC9" s="68"/>
      <c r="AD9" s="68"/>
      <c r="AE9" s="68"/>
      <c r="AF9" s="68"/>
      <c r="AG9" s="68"/>
      <c r="AH9" s="3"/>
      <c r="AI9" s="68" t="s">
        <v>15</v>
      </c>
      <c r="AJ9" s="68"/>
      <c r="AK9" s="68"/>
      <c r="AL9" s="68"/>
      <c r="AM9" s="68"/>
      <c r="AN9" s="68"/>
      <c r="AO9" s="68"/>
      <c r="AP9" s="68"/>
      <c r="AQ9" s="68" t="s">
        <v>16</v>
      </c>
      <c r="AR9" s="68"/>
      <c r="AS9" s="68"/>
      <c r="AT9" s="68"/>
      <c r="AU9" s="68"/>
      <c r="AV9" s="68"/>
      <c r="AW9" s="68"/>
      <c r="AX9" s="68"/>
      <c r="AY9" s="68" t="s">
        <v>17</v>
      </c>
      <c r="AZ9" s="68"/>
      <c r="BA9" s="68"/>
      <c r="BB9" s="68"/>
      <c r="BC9" s="68"/>
      <c r="BD9" s="68"/>
      <c r="BE9" s="68"/>
      <c r="BF9" s="68"/>
      <c r="BG9" s="3"/>
      <c r="BH9" s="3"/>
      <c r="BI9" s="3"/>
      <c r="BJ9" s="3"/>
      <c r="BK9" s="3"/>
      <c r="BL9" s="69" t="s">
        <v>18</v>
      </c>
      <c r="BM9" s="70"/>
      <c r="BN9" s="10" t="s">
        <v>19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57" t="str">
        <f>データ!M6</f>
        <v>-</v>
      </c>
      <c r="C10" s="57"/>
      <c r="D10" s="57"/>
      <c r="E10" s="57"/>
      <c r="F10" s="57"/>
      <c r="G10" s="57"/>
      <c r="H10" s="57"/>
      <c r="I10" s="57"/>
      <c r="J10" s="57">
        <f>データ!N6</f>
        <v>53.85</v>
      </c>
      <c r="K10" s="57"/>
      <c r="L10" s="57"/>
      <c r="M10" s="57"/>
      <c r="N10" s="57"/>
      <c r="O10" s="57"/>
      <c r="P10" s="57"/>
      <c r="Q10" s="57"/>
      <c r="R10" s="57">
        <f>データ!O6</f>
        <v>44.23</v>
      </c>
      <c r="S10" s="57"/>
      <c r="T10" s="57"/>
      <c r="U10" s="57"/>
      <c r="V10" s="57"/>
      <c r="W10" s="57"/>
      <c r="X10" s="57"/>
      <c r="Y10" s="57"/>
      <c r="Z10" s="65">
        <f>データ!P6</f>
        <v>2160</v>
      </c>
      <c r="AA10" s="65"/>
      <c r="AB10" s="65"/>
      <c r="AC10" s="65"/>
      <c r="AD10" s="65"/>
      <c r="AE10" s="65"/>
      <c r="AF10" s="65"/>
      <c r="AG10" s="65"/>
      <c r="AH10" s="2"/>
      <c r="AI10" s="65">
        <f>データ!T6</f>
        <v>5041</v>
      </c>
      <c r="AJ10" s="65"/>
      <c r="AK10" s="65"/>
      <c r="AL10" s="65"/>
      <c r="AM10" s="65"/>
      <c r="AN10" s="65"/>
      <c r="AO10" s="65"/>
      <c r="AP10" s="65"/>
      <c r="AQ10" s="57">
        <f>データ!U6</f>
        <v>5.72</v>
      </c>
      <c r="AR10" s="57"/>
      <c r="AS10" s="57"/>
      <c r="AT10" s="57"/>
      <c r="AU10" s="57"/>
      <c r="AV10" s="57"/>
      <c r="AW10" s="57"/>
      <c r="AX10" s="57"/>
      <c r="AY10" s="57">
        <f>データ!V6</f>
        <v>881.29</v>
      </c>
      <c r="AZ10" s="57"/>
      <c r="BA10" s="57"/>
      <c r="BB10" s="57"/>
      <c r="BC10" s="57"/>
      <c r="BD10" s="57"/>
      <c r="BE10" s="57"/>
      <c r="BF10" s="57"/>
      <c r="BG10" s="2"/>
      <c r="BH10" s="2"/>
      <c r="BI10" s="2"/>
      <c r="BJ10" s="2"/>
      <c r="BK10" s="2"/>
      <c r="BL10" s="58" t="s">
        <v>20</v>
      </c>
      <c r="BM10" s="59"/>
      <c r="BN10" s="13" t="s">
        <v>21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22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>
      <c r="A14" s="2"/>
      <c r="B14" s="62" t="s">
        <v>23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41" t="s">
        <v>24</v>
      </c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3"/>
    </row>
    <row r="15" spans="1:78" ht="13.5" customHeight="1">
      <c r="A15" s="2"/>
      <c r="B15" s="54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6"/>
      <c r="BK15" s="2"/>
      <c r="BL15" s="44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6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7" t="s">
        <v>104</v>
      </c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9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7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9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7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9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7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9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7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9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7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9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7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9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7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9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7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9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7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9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7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9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7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9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7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9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7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9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7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9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7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9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7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9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7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9"/>
    </row>
    <row r="34" spans="1:78" ht="13.5" customHeight="1">
      <c r="A34" s="2"/>
      <c r="B34" s="16"/>
      <c r="C34" s="53" t="s">
        <v>25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19"/>
      <c r="R34" s="53" t="s">
        <v>26</v>
      </c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19"/>
      <c r="AG34" s="53" t="s">
        <v>27</v>
      </c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19"/>
      <c r="AV34" s="53" t="s">
        <v>28</v>
      </c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18"/>
      <c r="BK34" s="2"/>
      <c r="BL34" s="47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9"/>
    </row>
    <row r="35" spans="1:78" ht="13.5" customHeight="1">
      <c r="A35" s="2"/>
      <c r="B35" s="16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19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19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19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18"/>
      <c r="BK35" s="2"/>
      <c r="BL35" s="47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9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7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9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7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9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7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9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7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9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7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9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7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9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7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9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7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9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7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9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1" t="s">
        <v>29</v>
      </c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3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4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6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7" t="s">
        <v>106</v>
      </c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9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7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9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7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9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7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9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7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9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7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9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7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9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7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9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7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9"/>
    </row>
    <row r="56" spans="1:78" ht="13.5" customHeight="1">
      <c r="A56" s="2"/>
      <c r="B56" s="16"/>
      <c r="C56" s="53" t="s">
        <v>30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19"/>
      <c r="R56" s="53" t="s">
        <v>31</v>
      </c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19"/>
      <c r="AG56" s="53" t="s">
        <v>32</v>
      </c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19"/>
      <c r="AV56" s="53" t="s">
        <v>33</v>
      </c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18"/>
      <c r="BK56" s="2"/>
      <c r="BL56" s="47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9"/>
    </row>
    <row r="57" spans="1:78" ht="13.5" customHeight="1">
      <c r="A57" s="2"/>
      <c r="B57" s="16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19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19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19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18"/>
      <c r="BK57" s="2"/>
      <c r="BL57" s="47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9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7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9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7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9"/>
    </row>
    <row r="60" spans="1:78" ht="13.5" customHeight="1">
      <c r="A60" s="2"/>
      <c r="B60" s="54" t="s">
        <v>34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6"/>
      <c r="BK60" s="2"/>
      <c r="BL60" s="47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9"/>
    </row>
    <row r="61" spans="1:78" ht="13.5" customHeight="1">
      <c r="A61" s="2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6"/>
      <c r="BK61" s="2"/>
      <c r="BL61" s="47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9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7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9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7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9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1" t="s">
        <v>35</v>
      </c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3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4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6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7" t="s">
        <v>105</v>
      </c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9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7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9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7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9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7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9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7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9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7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9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7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9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7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9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7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9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7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9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7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9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7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9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7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9"/>
    </row>
    <row r="79" spans="1:78" ht="13.5" customHeight="1">
      <c r="A79" s="2"/>
      <c r="B79" s="16"/>
      <c r="C79" s="53" t="s">
        <v>36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19"/>
      <c r="V79" s="19"/>
      <c r="W79" s="53" t="s">
        <v>37</v>
      </c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19"/>
      <c r="AP79" s="19"/>
      <c r="AQ79" s="53" t="s">
        <v>38</v>
      </c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17"/>
      <c r="BJ79" s="18"/>
      <c r="BK79" s="2"/>
      <c r="BL79" s="47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9"/>
    </row>
    <row r="80" spans="1:78" ht="13.5" customHeight="1">
      <c r="A80" s="2"/>
      <c r="B80" s="16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19"/>
      <c r="V80" s="19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19"/>
      <c r="AP80" s="19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17"/>
      <c r="BJ80" s="18"/>
      <c r="BK80" s="2"/>
      <c r="BL80" s="47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9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7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9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50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2"/>
    </row>
    <row r="83" spans="1:78">
      <c r="C83" s="2" t="s">
        <v>39</v>
      </c>
    </row>
  </sheetData>
  <sheetProtection password="B501" sheet="1" objects="1" scenarios="1" formatCells="0" formatColumns="0" formatRows="0"/>
  <mergeCells count="53">
    <mergeCell ref="B2:BZ4"/>
    <mergeCell ref="B6:AG6"/>
    <mergeCell ref="B7:I7"/>
    <mergeCell ref="J7:Q7"/>
    <mergeCell ref="R7:Y7"/>
    <mergeCell ref="Z7:AG7"/>
    <mergeCell ref="AI7:AP7"/>
    <mergeCell ref="AQ7:AX7"/>
    <mergeCell ref="AY7:BF7"/>
    <mergeCell ref="AY8:BF8"/>
    <mergeCell ref="BL8:BM8"/>
    <mergeCell ref="B9:I9"/>
    <mergeCell ref="J9:Q9"/>
    <mergeCell ref="R9:Y9"/>
    <mergeCell ref="Z9:AG9"/>
    <mergeCell ref="AI9:AP9"/>
    <mergeCell ref="AQ9:AX9"/>
    <mergeCell ref="AY9:BF9"/>
    <mergeCell ref="BL9:BM9"/>
    <mergeCell ref="B8:I8"/>
    <mergeCell ref="J8:Q8"/>
    <mergeCell ref="R8:Y8"/>
    <mergeCell ref="Z8:AG8"/>
    <mergeCell ref="AI8:AP8"/>
    <mergeCell ref="AQ8:AX8"/>
    <mergeCell ref="BL16:BZ44"/>
    <mergeCell ref="C34:P35"/>
    <mergeCell ref="R34:AE35"/>
    <mergeCell ref="AG34:AT35"/>
    <mergeCell ref="AV34:BI35"/>
    <mergeCell ref="AY10:BF10"/>
    <mergeCell ref="BL10:BM10"/>
    <mergeCell ref="BL11:BZ13"/>
    <mergeCell ref="B14:BJ15"/>
    <mergeCell ref="BL14:BZ15"/>
    <mergeCell ref="B10:I10"/>
    <mergeCell ref="J10:Q10"/>
    <mergeCell ref="R10:Y10"/>
    <mergeCell ref="Z10:AG10"/>
    <mergeCell ref="AI10:AP10"/>
    <mergeCell ref="AQ10:AX10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M10"/>
  <sheetViews>
    <sheetView showGridLines="0" workbookViewId="0"/>
  </sheetViews>
  <sheetFormatPr defaultRowHeight="13.5"/>
  <cols>
    <col min="2" max="143" width="11.875" customWidth="1"/>
  </cols>
  <sheetData>
    <row r="1" spans="1:143">
      <c r="A1" t="s">
        <v>40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>
        <v>1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/>
      <c r="AH1" s="25">
        <v>1</v>
      </c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/>
      <c r="AS1" s="25">
        <v>1</v>
      </c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/>
      <c r="BD1" s="25">
        <v>1</v>
      </c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/>
      <c r="BO1" s="25">
        <v>1</v>
      </c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/>
      <c r="BZ1" s="25">
        <v>1</v>
      </c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/>
      <c r="CK1" s="25">
        <v>1</v>
      </c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/>
      <c r="CV1" s="25">
        <v>1</v>
      </c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/>
      <c r="DG1" s="25">
        <v>1</v>
      </c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/>
      <c r="DR1" s="25">
        <v>1</v>
      </c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/>
      <c r="EC1" s="25">
        <v>1</v>
      </c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/>
    </row>
    <row r="2" spans="1:143">
      <c r="A2" s="26" t="s">
        <v>41</v>
      </c>
      <c r="B2" s="26">
        <f>COLUMN()-1</f>
        <v>1</v>
      </c>
      <c r="C2" s="26">
        <f t="shared" ref="C2:BQ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ref="BR2:EC2" si="1">COLUMN()-1</f>
        <v>69</v>
      </c>
      <c r="BS2" s="26">
        <f t="shared" si="1"/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ref="ED2:EM2" si="2">COLUMN()-1</f>
        <v>133</v>
      </c>
      <c r="EE2" s="26">
        <f t="shared" si="2"/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</row>
    <row r="3" spans="1:143">
      <c r="A3" s="26" t="s">
        <v>42</v>
      </c>
      <c r="B3" s="27" t="s">
        <v>43</v>
      </c>
      <c r="C3" s="27" t="s">
        <v>44</v>
      </c>
      <c r="D3" s="27" t="s">
        <v>45</v>
      </c>
      <c r="E3" s="27" t="s">
        <v>46</v>
      </c>
      <c r="F3" s="27" t="s">
        <v>47</v>
      </c>
      <c r="G3" s="27" t="s">
        <v>48</v>
      </c>
      <c r="H3" s="83" t="s">
        <v>49</v>
      </c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5"/>
      <c r="W3" s="89" t="s">
        <v>50</v>
      </c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 t="s">
        <v>51</v>
      </c>
      <c r="DH3" s="82"/>
      <c r="DI3" s="82"/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</row>
    <row r="4" spans="1:143">
      <c r="A4" s="26" t="s">
        <v>52</v>
      </c>
      <c r="B4" s="28"/>
      <c r="C4" s="28"/>
      <c r="D4" s="28"/>
      <c r="E4" s="28"/>
      <c r="F4" s="28"/>
      <c r="G4" s="28"/>
      <c r="H4" s="86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8"/>
      <c r="W4" s="82" t="s">
        <v>53</v>
      </c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 t="s">
        <v>54</v>
      </c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 t="s">
        <v>55</v>
      </c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 t="s">
        <v>56</v>
      </c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 t="s">
        <v>57</v>
      </c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 t="s">
        <v>58</v>
      </c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 t="s">
        <v>59</v>
      </c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 t="s">
        <v>60</v>
      </c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 t="s">
        <v>61</v>
      </c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 t="s">
        <v>62</v>
      </c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 t="s">
        <v>63</v>
      </c>
      <c r="ED4" s="82"/>
      <c r="EE4" s="82"/>
      <c r="EF4" s="82"/>
      <c r="EG4" s="82"/>
      <c r="EH4" s="82"/>
      <c r="EI4" s="82"/>
      <c r="EJ4" s="82"/>
      <c r="EK4" s="82"/>
      <c r="EL4" s="82"/>
      <c r="EM4" s="82"/>
    </row>
    <row r="5" spans="1:143">
      <c r="A5" s="26" t="s">
        <v>64</v>
      </c>
      <c r="B5" s="29"/>
      <c r="C5" s="29"/>
      <c r="D5" s="29"/>
      <c r="E5" s="29"/>
      <c r="F5" s="29"/>
      <c r="G5" s="29"/>
      <c r="H5" s="30" t="s">
        <v>65</v>
      </c>
      <c r="I5" s="30" t="s">
        <v>66</v>
      </c>
      <c r="J5" s="30" t="s">
        <v>67</v>
      </c>
      <c r="K5" s="30" t="s">
        <v>68</v>
      </c>
      <c r="L5" s="30" t="s">
        <v>69</v>
      </c>
      <c r="M5" s="30" t="s">
        <v>70</v>
      </c>
      <c r="N5" s="30" t="s">
        <v>71</v>
      </c>
      <c r="O5" s="30" t="s">
        <v>72</v>
      </c>
      <c r="P5" s="30" t="s">
        <v>73</v>
      </c>
      <c r="Q5" s="30" t="s">
        <v>74</v>
      </c>
      <c r="R5" s="30" t="s">
        <v>75</v>
      </c>
      <c r="S5" s="30" t="s">
        <v>76</v>
      </c>
      <c r="T5" s="30" t="s">
        <v>77</v>
      </c>
      <c r="U5" s="30" t="s">
        <v>78</v>
      </c>
      <c r="V5" s="30" t="s">
        <v>79</v>
      </c>
      <c r="W5" s="30" t="s">
        <v>80</v>
      </c>
      <c r="X5" s="30" t="s">
        <v>81</v>
      </c>
      <c r="Y5" s="30" t="s">
        <v>82</v>
      </c>
      <c r="Z5" s="30" t="s">
        <v>83</v>
      </c>
      <c r="AA5" s="30" t="s">
        <v>84</v>
      </c>
      <c r="AB5" s="30" t="s">
        <v>85</v>
      </c>
      <c r="AC5" s="30" t="s">
        <v>86</v>
      </c>
      <c r="AD5" s="30" t="s">
        <v>87</v>
      </c>
      <c r="AE5" s="30" t="s">
        <v>88</v>
      </c>
      <c r="AF5" s="30" t="s">
        <v>89</v>
      </c>
      <c r="AG5" s="30" t="s">
        <v>90</v>
      </c>
      <c r="AH5" s="30" t="s">
        <v>80</v>
      </c>
      <c r="AI5" s="30" t="s">
        <v>81</v>
      </c>
      <c r="AJ5" s="30" t="s">
        <v>82</v>
      </c>
      <c r="AK5" s="30" t="s">
        <v>83</v>
      </c>
      <c r="AL5" s="30" t="s">
        <v>84</v>
      </c>
      <c r="AM5" s="30" t="s">
        <v>85</v>
      </c>
      <c r="AN5" s="30" t="s">
        <v>86</v>
      </c>
      <c r="AO5" s="30" t="s">
        <v>87</v>
      </c>
      <c r="AP5" s="30" t="s">
        <v>88</v>
      </c>
      <c r="AQ5" s="30" t="s">
        <v>89</v>
      </c>
      <c r="AR5" s="30" t="s">
        <v>91</v>
      </c>
      <c r="AS5" s="30" t="s">
        <v>80</v>
      </c>
      <c r="AT5" s="30" t="s">
        <v>81</v>
      </c>
      <c r="AU5" s="30" t="s">
        <v>82</v>
      </c>
      <c r="AV5" s="30" t="s">
        <v>83</v>
      </c>
      <c r="AW5" s="30" t="s">
        <v>84</v>
      </c>
      <c r="AX5" s="30" t="s">
        <v>85</v>
      </c>
      <c r="AY5" s="30" t="s">
        <v>86</v>
      </c>
      <c r="AZ5" s="30" t="s">
        <v>87</v>
      </c>
      <c r="BA5" s="30" t="s">
        <v>88</v>
      </c>
      <c r="BB5" s="30" t="s">
        <v>89</v>
      </c>
      <c r="BC5" s="30" t="s">
        <v>91</v>
      </c>
      <c r="BD5" s="30" t="s">
        <v>80</v>
      </c>
      <c r="BE5" s="30" t="s">
        <v>81</v>
      </c>
      <c r="BF5" s="30" t="s">
        <v>82</v>
      </c>
      <c r="BG5" s="30" t="s">
        <v>83</v>
      </c>
      <c r="BH5" s="30" t="s">
        <v>84</v>
      </c>
      <c r="BI5" s="30" t="s">
        <v>85</v>
      </c>
      <c r="BJ5" s="30" t="s">
        <v>86</v>
      </c>
      <c r="BK5" s="30" t="s">
        <v>87</v>
      </c>
      <c r="BL5" s="30" t="s">
        <v>88</v>
      </c>
      <c r="BM5" s="30" t="s">
        <v>89</v>
      </c>
      <c r="BN5" s="30" t="s">
        <v>91</v>
      </c>
      <c r="BO5" s="30" t="s">
        <v>80</v>
      </c>
      <c r="BP5" s="30" t="s">
        <v>81</v>
      </c>
      <c r="BQ5" s="30" t="s">
        <v>82</v>
      </c>
      <c r="BR5" s="30" t="s">
        <v>83</v>
      </c>
      <c r="BS5" s="30" t="s">
        <v>84</v>
      </c>
      <c r="BT5" s="30" t="s">
        <v>85</v>
      </c>
      <c r="BU5" s="30" t="s">
        <v>86</v>
      </c>
      <c r="BV5" s="30" t="s">
        <v>87</v>
      </c>
      <c r="BW5" s="30" t="s">
        <v>88</v>
      </c>
      <c r="BX5" s="30" t="s">
        <v>89</v>
      </c>
      <c r="BY5" s="30" t="s">
        <v>91</v>
      </c>
      <c r="BZ5" s="30" t="s">
        <v>80</v>
      </c>
      <c r="CA5" s="30" t="s">
        <v>81</v>
      </c>
      <c r="CB5" s="30" t="s">
        <v>82</v>
      </c>
      <c r="CC5" s="30" t="s">
        <v>83</v>
      </c>
      <c r="CD5" s="30" t="s">
        <v>84</v>
      </c>
      <c r="CE5" s="30" t="s">
        <v>85</v>
      </c>
      <c r="CF5" s="30" t="s">
        <v>86</v>
      </c>
      <c r="CG5" s="30" t="s">
        <v>87</v>
      </c>
      <c r="CH5" s="30" t="s">
        <v>88</v>
      </c>
      <c r="CI5" s="30" t="s">
        <v>89</v>
      </c>
      <c r="CJ5" s="30" t="s">
        <v>91</v>
      </c>
      <c r="CK5" s="30" t="s">
        <v>80</v>
      </c>
      <c r="CL5" s="30" t="s">
        <v>81</v>
      </c>
      <c r="CM5" s="30" t="s">
        <v>82</v>
      </c>
      <c r="CN5" s="30" t="s">
        <v>83</v>
      </c>
      <c r="CO5" s="30" t="s">
        <v>84</v>
      </c>
      <c r="CP5" s="30" t="s">
        <v>85</v>
      </c>
      <c r="CQ5" s="30" t="s">
        <v>86</v>
      </c>
      <c r="CR5" s="30" t="s">
        <v>87</v>
      </c>
      <c r="CS5" s="30" t="s">
        <v>88</v>
      </c>
      <c r="CT5" s="30" t="s">
        <v>89</v>
      </c>
      <c r="CU5" s="30" t="s">
        <v>91</v>
      </c>
      <c r="CV5" s="30" t="s">
        <v>80</v>
      </c>
      <c r="CW5" s="30" t="s">
        <v>81</v>
      </c>
      <c r="CX5" s="30" t="s">
        <v>82</v>
      </c>
      <c r="CY5" s="30" t="s">
        <v>83</v>
      </c>
      <c r="CZ5" s="30" t="s">
        <v>84</v>
      </c>
      <c r="DA5" s="30" t="s">
        <v>85</v>
      </c>
      <c r="DB5" s="30" t="s">
        <v>86</v>
      </c>
      <c r="DC5" s="30" t="s">
        <v>87</v>
      </c>
      <c r="DD5" s="30" t="s">
        <v>88</v>
      </c>
      <c r="DE5" s="30" t="s">
        <v>89</v>
      </c>
      <c r="DF5" s="30" t="s">
        <v>91</v>
      </c>
      <c r="DG5" s="30" t="s">
        <v>80</v>
      </c>
      <c r="DH5" s="30" t="s">
        <v>81</v>
      </c>
      <c r="DI5" s="30" t="s">
        <v>82</v>
      </c>
      <c r="DJ5" s="30" t="s">
        <v>83</v>
      </c>
      <c r="DK5" s="30" t="s">
        <v>84</v>
      </c>
      <c r="DL5" s="30" t="s">
        <v>85</v>
      </c>
      <c r="DM5" s="30" t="s">
        <v>86</v>
      </c>
      <c r="DN5" s="30" t="s">
        <v>87</v>
      </c>
      <c r="DO5" s="30" t="s">
        <v>88</v>
      </c>
      <c r="DP5" s="30" t="s">
        <v>89</v>
      </c>
      <c r="DQ5" s="30" t="s">
        <v>91</v>
      </c>
      <c r="DR5" s="30" t="s">
        <v>80</v>
      </c>
      <c r="DS5" s="30" t="s">
        <v>81</v>
      </c>
      <c r="DT5" s="30" t="s">
        <v>82</v>
      </c>
      <c r="DU5" s="30" t="s">
        <v>83</v>
      </c>
      <c r="DV5" s="30" t="s">
        <v>84</v>
      </c>
      <c r="DW5" s="30" t="s">
        <v>85</v>
      </c>
      <c r="DX5" s="30" t="s">
        <v>86</v>
      </c>
      <c r="DY5" s="30" t="s">
        <v>87</v>
      </c>
      <c r="DZ5" s="30" t="s">
        <v>88</v>
      </c>
      <c r="EA5" s="30" t="s">
        <v>89</v>
      </c>
      <c r="EB5" s="30" t="s">
        <v>91</v>
      </c>
      <c r="EC5" s="30" t="s">
        <v>80</v>
      </c>
      <c r="ED5" s="30" t="s">
        <v>81</v>
      </c>
      <c r="EE5" s="30" t="s">
        <v>82</v>
      </c>
      <c r="EF5" s="30" t="s">
        <v>83</v>
      </c>
      <c r="EG5" s="30" t="s">
        <v>84</v>
      </c>
      <c r="EH5" s="30" t="s">
        <v>85</v>
      </c>
      <c r="EI5" s="30" t="s">
        <v>86</v>
      </c>
      <c r="EJ5" s="30" t="s">
        <v>87</v>
      </c>
      <c r="EK5" s="30" t="s">
        <v>88</v>
      </c>
      <c r="EL5" s="30" t="s">
        <v>89</v>
      </c>
      <c r="EM5" s="30" t="s">
        <v>91</v>
      </c>
    </row>
    <row r="6" spans="1:143" s="34" customFormat="1">
      <c r="A6" s="26" t="s">
        <v>92</v>
      </c>
      <c r="B6" s="31">
        <f>B7</f>
        <v>2014</v>
      </c>
      <c r="C6" s="31">
        <f t="shared" ref="C6:V6" si="3">C7</f>
        <v>313904</v>
      </c>
      <c r="D6" s="31">
        <f t="shared" si="3"/>
        <v>46</v>
      </c>
      <c r="E6" s="31">
        <f t="shared" si="3"/>
        <v>1</v>
      </c>
      <c r="F6" s="31">
        <f t="shared" si="3"/>
        <v>0</v>
      </c>
      <c r="G6" s="31">
        <f t="shared" si="3"/>
        <v>1</v>
      </c>
      <c r="H6" s="31" t="str">
        <f t="shared" si="3"/>
        <v>鳥取県　伯耆町</v>
      </c>
      <c r="I6" s="31" t="str">
        <f t="shared" si="3"/>
        <v>法適用</v>
      </c>
      <c r="J6" s="31" t="str">
        <f t="shared" si="3"/>
        <v>水道事業</v>
      </c>
      <c r="K6" s="31" t="str">
        <f t="shared" si="3"/>
        <v>末端給水事業</v>
      </c>
      <c r="L6" s="31" t="str">
        <f t="shared" si="3"/>
        <v>A8</v>
      </c>
      <c r="M6" s="32" t="str">
        <f t="shared" si="3"/>
        <v>-</v>
      </c>
      <c r="N6" s="32">
        <f t="shared" si="3"/>
        <v>53.85</v>
      </c>
      <c r="O6" s="32">
        <f t="shared" si="3"/>
        <v>44.23</v>
      </c>
      <c r="P6" s="32">
        <f t="shared" si="3"/>
        <v>2160</v>
      </c>
      <c r="Q6" s="32">
        <f t="shared" si="3"/>
        <v>11384</v>
      </c>
      <c r="R6" s="32">
        <f t="shared" si="3"/>
        <v>139.44</v>
      </c>
      <c r="S6" s="32">
        <f t="shared" si="3"/>
        <v>81.64</v>
      </c>
      <c r="T6" s="32">
        <f t="shared" si="3"/>
        <v>5041</v>
      </c>
      <c r="U6" s="32">
        <f t="shared" si="3"/>
        <v>5.72</v>
      </c>
      <c r="V6" s="32">
        <f t="shared" si="3"/>
        <v>881.29</v>
      </c>
      <c r="W6" s="33">
        <f>IF(W7="",NA(),W7)</f>
        <v>91.34</v>
      </c>
      <c r="X6" s="33">
        <f t="shared" ref="X6:AF6" si="4">IF(X7="",NA(),X7)</f>
        <v>58.53</v>
      </c>
      <c r="Y6" s="33">
        <f t="shared" si="4"/>
        <v>91.76</v>
      </c>
      <c r="Z6" s="33">
        <f t="shared" si="4"/>
        <v>87.71</v>
      </c>
      <c r="AA6" s="33">
        <f t="shared" si="4"/>
        <v>93.69</v>
      </c>
      <c r="AB6" s="33">
        <f t="shared" si="4"/>
        <v>108.06</v>
      </c>
      <c r="AC6" s="33">
        <f t="shared" si="4"/>
        <v>104.82</v>
      </c>
      <c r="AD6" s="33">
        <f t="shared" si="4"/>
        <v>104.95</v>
      </c>
      <c r="AE6" s="33">
        <f t="shared" si="4"/>
        <v>105.53</v>
      </c>
      <c r="AF6" s="33">
        <f t="shared" si="4"/>
        <v>107.2</v>
      </c>
      <c r="AG6" s="32" t="str">
        <f>IF(AG7="","",IF(AG7="-","【-】","【"&amp;SUBSTITUTE(TEXT(AG7,"#,##0.00"),"-","△")&amp;"】"))</f>
        <v>【113.03】</v>
      </c>
      <c r="AH6" s="33">
        <f>IF(AH7="",NA(),AH7)</f>
        <v>202.22</v>
      </c>
      <c r="AI6" s="33">
        <f t="shared" ref="AI6:AQ6" si="5">IF(AI7="",NA(),AI7)</f>
        <v>287.05</v>
      </c>
      <c r="AJ6" s="33">
        <f t="shared" si="5"/>
        <v>285.54000000000002</v>
      </c>
      <c r="AK6" s="33">
        <f t="shared" si="5"/>
        <v>378.2</v>
      </c>
      <c r="AL6" s="33">
        <f t="shared" si="5"/>
        <v>168.39</v>
      </c>
      <c r="AM6" s="33">
        <f t="shared" si="5"/>
        <v>23.31</v>
      </c>
      <c r="AN6" s="33">
        <f t="shared" si="5"/>
        <v>26.83</v>
      </c>
      <c r="AO6" s="33">
        <f t="shared" si="5"/>
        <v>26.81</v>
      </c>
      <c r="AP6" s="33">
        <f t="shared" si="5"/>
        <v>28.31</v>
      </c>
      <c r="AQ6" s="33">
        <f t="shared" si="5"/>
        <v>13.46</v>
      </c>
      <c r="AR6" s="32" t="str">
        <f>IF(AR7="","",IF(AR7="-","【-】","【"&amp;SUBSTITUTE(TEXT(AR7,"#,##0.00"),"-","△")&amp;"】"))</f>
        <v>【0.81】</v>
      </c>
      <c r="AS6" s="33">
        <f>IF(AS7="",NA(),AS7)</f>
        <v>477.97</v>
      </c>
      <c r="AT6" s="33">
        <f t="shared" ref="AT6:BB6" si="6">IF(AT7="",NA(),AT7)</f>
        <v>449.89</v>
      </c>
      <c r="AU6" s="33">
        <f t="shared" si="6"/>
        <v>837.25</v>
      </c>
      <c r="AV6" s="33">
        <f t="shared" si="6"/>
        <v>762.15</v>
      </c>
      <c r="AW6" s="33">
        <f t="shared" si="6"/>
        <v>171.63</v>
      </c>
      <c r="AX6" s="33">
        <f t="shared" si="6"/>
        <v>1129.9100000000001</v>
      </c>
      <c r="AY6" s="33">
        <f t="shared" si="6"/>
        <v>1197.1099999999999</v>
      </c>
      <c r="AZ6" s="33">
        <f t="shared" si="6"/>
        <v>1002.64</v>
      </c>
      <c r="BA6" s="33">
        <f t="shared" si="6"/>
        <v>1164.51</v>
      </c>
      <c r="BB6" s="33">
        <f t="shared" si="6"/>
        <v>434.72</v>
      </c>
      <c r="BC6" s="32" t="str">
        <f>IF(BC7="","",IF(BC7="-","【-】","【"&amp;SUBSTITUTE(TEXT(BC7,"#,##0.00"),"-","△")&amp;"】"))</f>
        <v>【264.16】</v>
      </c>
      <c r="BD6" s="33">
        <f>IF(BD7="",NA(),BD7)</f>
        <v>782.15</v>
      </c>
      <c r="BE6" s="33">
        <f t="shared" ref="BE6:BM6" si="7">IF(BE7="",NA(),BE7)</f>
        <v>760.44</v>
      </c>
      <c r="BF6" s="33">
        <f t="shared" si="7"/>
        <v>603.79</v>
      </c>
      <c r="BG6" s="33">
        <f t="shared" si="7"/>
        <v>571.41999999999996</v>
      </c>
      <c r="BH6" s="33">
        <f t="shared" si="7"/>
        <v>601.11</v>
      </c>
      <c r="BI6" s="33">
        <f t="shared" si="7"/>
        <v>540.94000000000005</v>
      </c>
      <c r="BJ6" s="33">
        <f t="shared" si="7"/>
        <v>532.29999999999995</v>
      </c>
      <c r="BK6" s="33">
        <f t="shared" si="7"/>
        <v>520.29999999999995</v>
      </c>
      <c r="BL6" s="33">
        <f t="shared" si="7"/>
        <v>498.27</v>
      </c>
      <c r="BM6" s="33">
        <f t="shared" si="7"/>
        <v>495.76</v>
      </c>
      <c r="BN6" s="32" t="str">
        <f>IF(BN7="","",IF(BN7="-","【-】","【"&amp;SUBSTITUTE(TEXT(BN7,"#,##0.00"),"-","△")&amp;"】"))</f>
        <v>【283.72】</v>
      </c>
      <c r="BO6" s="33">
        <f>IF(BO7="",NA(),BO7)</f>
        <v>82.31</v>
      </c>
      <c r="BP6" s="33">
        <f t="shared" ref="BP6:BX6" si="8">IF(BP7="",NA(),BP7)</f>
        <v>53.42</v>
      </c>
      <c r="BQ6" s="33">
        <f t="shared" si="8"/>
        <v>82.34</v>
      </c>
      <c r="BR6" s="33">
        <f t="shared" si="8"/>
        <v>68.91</v>
      </c>
      <c r="BS6" s="33">
        <f t="shared" si="8"/>
        <v>79.78</v>
      </c>
      <c r="BT6" s="33">
        <f t="shared" si="8"/>
        <v>93.43</v>
      </c>
      <c r="BU6" s="33">
        <f t="shared" si="8"/>
        <v>90.17</v>
      </c>
      <c r="BV6" s="33">
        <f t="shared" si="8"/>
        <v>90.69</v>
      </c>
      <c r="BW6" s="33">
        <f t="shared" si="8"/>
        <v>90.64</v>
      </c>
      <c r="BX6" s="33">
        <f t="shared" si="8"/>
        <v>93.66</v>
      </c>
      <c r="BY6" s="32" t="str">
        <f>IF(BY7="","",IF(BY7="-","【-】","【"&amp;SUBSTITUTE(TEXT(BY7,"#,##0.00"),"-","△")&amp;"】"))</f>
        <v>【104.60】</v>
      </c>
      <c r="BZ6" s="33">
        <f>IF(BZ7="",NA(),BZ7)</f>
        <v>126.37</v>
      </c>
      <c r="CA6" s="33">
        <f t="shared" ref="CA6:CI6" si="9">IF(CA7="",NA(),CA7)</f>
        <v>195.11</v>
      </c>
      <c r="CB6" s="33">
        <f t="shared" si="9"/>
        <v>126.5</v>
      </c>
      <c r="CC6" s="33">
        <f t="shared" si="9"/>
        <v>150.63</v>
      </c>
      <c r="CD6" s="33">
        <f t="shared" si="9"/>
        <v>130.25</v>
      </c>
      <c r="CE6" s="33">
        <f t="shared" si="9"/>
        <v>204.24</v>
      </c>
      <c r="CF6" s="33">
        <f t="shared" si="9"/>
        <v>210.28</v>
      </c>
      <c r="CG6" s="33">
        <f t="shared" si="9"/>
        <v>211.08</v>
      </c>
      <c r="CH6" s="33">
        <f t="shared" si="9"/>
        <v>213.52</v>
      </c>
      <c r="CI6" s="33">
        <f t="shared" si="9"/>
        <v>208.21</v>
      </c>
      <c r="CJ6" s="32" t="str">
        <f>IF(CJ7="","",IF(CJ7="-","【-】","【"&amp;SUBSTITUTE(TEXT(CJ7,"#,##0.00"),"-","△")&amp;"】"))</f>
        <v>【164.21】</v>
      </c>
      <c r="CK6" s="33">
        <f>IF(CK7="",NA(),CK7)</f>
        <v>54.6</v>
      </c>
      <c r="CL6" s="33">
        <f t="shared" ref="CL6:CT6" si="10">IF(CL7="",NA(),CL7)</f>
        <v>53.23</v>
      </c>
      <c r="CM6" s="33">
        <f t="shared" si="10"/>
        <v>54.46</v>
      </c>
      <c r="CN6" s="33">
        <f t="shared" si="10"/>
        <v>54.52</v>
      </c>
      <c r="CO6" s="33">
        <f t="shared" si="10"/>
        <v>52.44</v>
      </c>
      <c r="CP6" s="33">
        <f t="shared" si="10"/>
        <v>51.05</v>
      </c>
      <c r="CQ6" s="33">
        <f t="shared" si="10"/>
        <v>50.49</v>
      </c>
      <c r="CR6" s="33">
        <f t="shared" si="10"/>
        <v>49.69</v>
      </c>
      <c r="CS6" s="33">
        <f t="shared" si="10"/>
        <v>49.77</v>
      </c>
      <c r="CT6" s="33">
        <f t="shared" si="10"/>
        <v>49.22</v>
      </c>
      <c r="CU6" s="32" t="str">
        <f>IF(CU7="","",IF(CU7="-","【-】","【"&amp;SUBSTITUTE(TEXT(CU7,"#,##0.00"),"-","△")&amp;"】"))</f>
        <v>【59.80】</v>
      </c>
      <c r="CV6" s="33">
        <f>IF(CV7="",NA(),CV7)</f>
        <v>90.91</v>
      </c>
      <c r="CW6" s="33">
        <f t="shared" ref="CW6:DE6" si="11">IF(CW7="",NA(),CW7)</f>
        <v>90.91</v>
      </c>
      <c r="CX6" s="33">
        <f t="shared" si="11"/>
        <v>90.91</v>
      </c>
      <c r="CY6" s="33">
        <f t="shared" si="11"/>
        <v>90.91</v>
      </c>
      <c r="CZ6" s="33">
        <f t="shared" si="11"/>
        <v>91.74</v>
      </c>
      <c r="DA6" s="33">
        <f t="shared" si="11"/>
        <v>80.81</v>
      </c>
      <c r="DB6" s="33">
        <f t="shared" si="11"/>
        <v>78.7</v>
      </c>
      <c r="DC6" s="33">
        <f t="shared" si="11"/>
        <v>80.010000000000005</v>
      </c>
      <c r="DD6" s="33">
        <f t="shared" si="11"/>
        <v>79.98</v>
      </c>
      <c r="DE6" s="33">
        <f t="shared" si="11"/>
        <v>79.48</v>
      </c>
      <c r="DF6" s="32" t="str">
        <f>IF(DF7="","",IF(DF7="-","【-】","【"&amp;SUBSTITUTE(TEXT(DF7,"#,##0.00"),"-","△")&amp;"】"))</f>
        <v>【89.78】</v>
      </c>
      <c r="DG6" s="33">
        <f>IF(DG7="",NA(),DG7)</f>
        <v>39.729999999999997</v>
      </c>
      <c r="DH6" s="33">
        <f t="shared" ref="DH6:DP6" si="12">IF(DH7="",NA(),DH7)</f>
        <v>37.47</v>
      </c>
      <c r="DI6" s="33">
        <f t="shared" si="12"/>
        <v>39.24</v>
      </c>
      <c r="DJ6" s="33">
        <f t="shared" si="12"/>
        <v>44.91</v>
      </c>
      <c r="DK6" s="33">
        <f t="shared" si="12"/>
        <v>48.16</v>
      </c>
      <c r="DL6" s="33">
        <f t="shared" si="12"/>
        <v>33.21</v>
      </c>
      <c r="DM6" s="33">
        <f t="shared" si="12"/>
        <v>34.24</v>
      </c>
      <c r="DN6" s="33">
        <f t="shared" si="12"/>
        <v>35.18</v>
      </c>
      <c r="DO6" s="33">
        <f t="shared" si="12"/>
        <v>36.43</v>
      </c>
      <c r="DP6" s="33">
        <f t="shared" si="12"/>
        <v>46.12</v>
      </c>
      <c r="DQ6" s="32" t="str">
        <f>IF(DQ7="","",IF(DQ7="-","【-】","【"&amp;SUBSTITUTE(TEXT(DQ7,"#,##0.00"),"-","△")&amp;"】"))</f>
        <v>【46.31】</v>
      </c>
      <c r="DR6" s="33">
        <f>IF(DR7="",NA(),DR7)</f>
        <v>17.11</v>
      </c>
      <c r="DS6" s="33">
        <f t="shared" ref="DS6:EA6" si="13">IF(DS7="",NA(),DS7)</f>
        <v>17.11</v>
      </c>
      <c r="DT6" s="33">
        <f t="shared" si="13"/>
        <v>17.11</v>
      </c>
      <c r="DU6" s="33">
        <f t="shared" si="13"/>
        <v>17.11</v>
      </c>
      <c r="DV6" s="33">
        <f t="shared" si="13"/>
        <v>17.079999999999998</v>
      </c>
      <c r="DW6" s="33">
        <f t="shared" si="13"/>
        <v>6.34</v>
      </c>
      <c r="DX6" s="33">
        <f t="shared" si="13"/>
        <v>6.81</v>
      </c>
      <c r="DY6" s="33">
        <f t="shared" si="13"/>
        <v>8.41</v>
      </c>
      <c r="DZ6" s="33">
        <f t="shared" si="13"/>
        <v>8.7200000000000006</v>
      </c>
      <c r="EA6" s="33">
        <f t="shared" si="13"/>
        <v>9.86</v>
      </c>
      <c r="EB6" s="32" t="str">
        <f>IF(EB7="","",IF(EB7="-","【-】","【"&amp;SUBSTITUTE(TEXT(EB7,"#,##0.00"),"-","△")&amp;"】"))</f>
        <v>【12.42】</v>
      </c>
      <c r="EC6" s="32">
        <f>IF(EC7="",NA(),EC7)</f>
        <v>0</v>
      </c>
      <c r="ED6" s="32">
        <f t="shared" ref="ED6:EL6" si="14">IF(ED7="",NA(),ED7)</f>
        <v>0</v>
      </c>
      <c r="EE6" s="32">
        <f t="shared" si="14"/>
        <v>0</v>
      </c>
      <c r="EF6" s="32">
        <f t="shared" si="14"/>
        <v>0</v>
      </c>
      <c r="EG6" s="33">
        <f t="shared" si="14"/>
        <v>0.44</v>
      </c>
      <c r="EH6" s="33">
        <f t="shared" si="14"/>
        <v>0.81</v>
      </c>
      <c r="EI6" s="33">
        <f t="shared" si="14"/>
        <v>0.82</v>
      </c>
      <c r="EJ6" s="33">
        <f t="shared" si="14"/>
        <v>0.66</v>
      </c>
      <c r="EK6" s="33">
        <f t="shared" si="14"/>
        <v>0.64</v>
      </c>
      <c r="EL6" s="33">
        <f t="shared" si="14"/>
        <v>0.56000000000000005</v>
      </c>
      <c r="EM6" s="32" t="str">
        <f>IF(EM7="","",IF(EM7="-","【-】","【"&amp;SUBSTITUTE(TEXT(EM7,"#,##0.00"),"-","△")&amp;"】"))</f>
        <v>【0.78】</v>
      </c>
    </row>
    <row r="7" spans="1:143" s="34" customFormat="1">
      <c r="A7" s="26"/>
      <c r="B7" s="35">
        <v>2014</v>
      </c>
      <c r="C7" s="35">
        <v>313904</v>
      </c>
      <c r="D7" s="35">
        <v>46</v>
      </c>
      <c r="E7" s="35">
        <v>1</v>
      </c>
      <c r="F7" s="35">
        <v>0</v>
      </c>
      <c r="G7" s="35">
        <v>1</v>
      </c>
      <c r="H7" s="35" t="s">
        <v>93</v>
      </c>
      <c r="I7" s="35" t="s">
        <v>94</v>
      </c>
      <c r="J7" s="35" t="s">
        <v>95</v>
      </c>
      <c r="K7" s="35" t="s">
        <v>96</v>
      </c>
      <c r="L7" s="35" t="s">
        <v>97</v>
      </c>
      <c r="M7" s="36" t="s">
        <v>98</v>
      </c>
      <c r="N7" s="36">
        <v>53.85</v>
      </c>
      <c r="O7" s="36">
        <v>44.23</v>
      </c>
      <c r="P7" s="36">
        <v>2160</v>
      </c>
      <c r="Q7" s="36">
        <v>11384</v>
      </c>
      <c r="R7" s="36">
        <v>139.44</v>
      </c>
      <c r="S7" s="36">
        <v>81.64</v>
      </c>
      <c r="T7" s="36">
        <v>5041</v>
      </c>
      <c r="U7" s="36">
        <v>5.72</v>
      </c>
      <c r="V7" s="36">
        <v>881.29</v>
      </c>
      <c r="W7" s="36">
        <v>91.34</v>
      </c>
      <c r="X7" s="36">
        <v>58.53</v>
      </c>
      <c r="Y7" s="36">
        <v>91.76</v>
      </c>
      <c r="Z7" s="36">
        <v>87.71</v>
      </c>
      <c r="AA7" s="36">
        <v>93.69</v>
      </c>
      <c r="AB7" s="36">
        <v>108.06</v>
      </c>
      <c r="AC7" s="36">
        <v>104.82</v>
      </c>
      <c r="AD7" s="36">
        <v>104.95</v>
      </c>
      <c r="AE7" s="36">
        <v>105.53</v>
      </c>
      <c r="AF7" s="36">
        <v>107.2</v>
      </c>
      <c r="AG7" s="36">
        <v>113.03</v>
      </c>
      <c r="AH7" s="36">
        <v>202.22</v>
      </c>
      <c r="AI7" s="36">
        <v>287.05</v>
      </c>
      <c r="AJ7" s="36">
        <v>285.54000000000002</v>
      </c>
      <c r="AK7" s="36">
        <v>378.2</v>
      </c>
      <c r="AL7" s="36">
        <v>168.39</v>
      </c>
      <c r="AM7" s="36">
        <v>23.31</v>
      </c>
      <c r="AN7" s="36">
        <v>26.83</v>
      </c>
      <c r="AO7" s="36">
        <v>26.81</v>
      </c>
      <c r="AP7" s="36">
        <v>28.31</v>
      </c>
      <c r="AQ7" s="36">
        <v>13.46</v>
      </c>
      <c r="AR7" s="36">
        <v>0.81</v>
      </c>
      <c r="AS7" s="36">
        <v>477.97</v>
      </c>
      <c r="AT7" s="36">
        <v>449.89</v>
      </c>
      <c r="AU7" s="36">
        <v>837.25</v>
      </c>
      <c r="AV7" s="36">
        <v>762.15</v>
      </c>
      <c r="AW7" s="36">
        <v>171.63</v>
      </c>
      <c r="AX7" s="36">
        <v>1129.9100000000001</v>
      </c>
      <c r="AY7" s="36">
        <v>1197.1099999999999</v>
      </c>
      <c r="AZ7" s="36">
        <v>1002.64</v>
      </c>
      <c r="BA7" s="36">
        <v>1164.51</v>
      </c>
      <c r="BB7" s="36">
        <v>434.72</v>
      </c>
      <c r="BC7" s="36">
        <v>264.16000000000003</v>
      </c>
      <c r="BD7" s="36">
        <v>782.15</v>
      </c>
      <c r="BE7" s="36">
        <v>760.44</v>
      </c>
      <c r="BF7" s="36">
        <v>603.79</v>
      </c>
      <c r="BG7" s="36">
        <v>571.41999999999996</v>
      </c>
      <c r="BH7" s="36">
        <v>601.11</v>
      </c>
      <c r="BI7" s="36">
        <v>540.94000000000005</v>
      </c>
      <c r="BJ7" s="36">
        <v>532.29999999999995</v>
      </c>
      <c r="BK7" s="36">
        <v>520.29999999999995</v>
      </c>
      <c r="BL7" s="36">
        <v>498.27</v>
      </c>
      <c r="BM7" s="36">
        <v>495.76</v>
      </c>
      <c r="BN7" s="36">
        <v>283.72000000000003</v>
      </c>
      <c r="BO7" s="36">
        <v>82.31</v>
      </c>
      <c r="BP7" s="36">
        <v>53.42</v>
      </c>
      <c r="BQ7" s="36">
        <v>82.34</v>
      </c>
      <c r="BR7" s="36">
        <v>68.91</v>
      </c>
      <c r="BS7" s="36">
        <v>79.78</v>
      </c>
      <c r="BT7" s="36">
        <v>93.43</v>
      </c>
      <c r="BU7" s="36">
        <v>90.17</v>
      </c>
      <c r="BV7" s="36">
        <v>90.69</v>
      </c>
      <c r="BW7" s="36">
        <v>90.64</v>
      </c>
      <c r="BX7" s="36">
        <v>93.66</v>
      </c>
      <c r="BY7" s="36">
        <v>104.6</v>
      </c>
      <c r="BZ7" s="36">
        <v>126.37</v>
      </c>
      <c r="CA7" s="36">
        <v>195.11</v>
      </c>
      <c r="CB7" s="36">
        <v>126.5</v>
      </c>
      <c r="CC7" s="36">
        <v>150.63</v>
      </c>
      <c r="CD7" s="36">
        <v>130.25</v>
      </c>
      <c r="CE7" s="36">
        <v>204.24</v>
      </c>
      <c r="CF7" s="36">
        <v>210.28</v>
      </c>
      <c r="CG7" s="36">
        <v>211.08</v>
      </c>
      <c r="CH7" s="36">
        <v>213.52</v>
      </c>
      <c r="CI7" s="36">
        <v>208.21</v>
      </c>
      <c r="CJ7" s="36">
        <v>164.21</v>
      </c>
      <c r="CK7" s="36">
        <v>54.6</v>
      </c>
      <c r="CL7" s="36">
        <v>53.23</v>
      </c>
      <c r="CM7" s="36">
        <v>54.46</v>
      </c>
      <c r="CN7" s="36">
        <v>54.52</v>
      </c>
      <c r="CO7" s="36">
        <v>52.44</v>
      </c>
      <c r="CP7" s="36">
        <v>51.05</v>
      </c>
      <c r="CQ7" s="36">
        <v>50.49</v>
      </c>
      <c r="CR7" s="36">
        <v>49.69</v>
      </c>
      <c r="CS7" s="36">
        <v>49.77</v>
      </c>
      <c r="CT7" s="36">
        <v>49.22</v>
      </c>
      <c r="CU7" s="36">
        <v>59.8</v>
      </c>
      <c r="CV7" s="36">
        <v>90.91</v>
      </c>
      <c r="CW7" s="36">
        <v>90.91</v>
      </c>
      <c r="CX7" s="36">
        <v>90.91</v>
      </c>
      <c r="CY7" s="36">
        <v>90.91</v>
      </c>
      <c r="CZ7" s="36">
        <v>91.74</v>
      </c>
      <c r="DA7" s="36">
        <v>80.81</v>
      </c>
      <c r="DB7" s="36">
        <v>78.7</v>
      </c>
      <c r="DC7" s="36">
        <v>80.010000000000005</v>
      </c>
      <c r="DD7" s="36">
        <v>79.98</v>
      </c>
      <c r="DE7" s="36">
        <v>79.48</v>
      </c>
      <c r="DF7" s="36">
        <v>89.78</v>
      </c>
      <c r="DG7" s="36">
        <v>39.729999999999997</v>
      </c>
      <c r="DH7" s="36">
        <v>37.47</v>
      </c>
      <c r="DI7" s="36">
        <v>39.24</v>
      </c>
      <c r="DJ7" s="36">
        <v>44.91</v>
      </c>
      <c r="DK7" s="36">
        <v>48.16</v>
      </c>
      <c r="DL7" s="36">
        <v>33.21</v>
      </c>
      <c r="DM7" s="36">
        <v>34.24</v>
      </c>
      <c r="DN7" s="36">
        <v>35.18</v>
      </c>
      <c r="DO7" s="36">
        <v>36.43</v>
      </c>
      <c r="DP7" s="36">
        <v>46.12</v>
      </c>
      <c r="DQ7" s="36">
        <v>46.31</v>
      </c>
      <c r="DR7" s="36">
        <v>17.11</v>
      </c>
      <c r="DS7" s="36">
        <v>17.11</v>
      </c>
      <c r="DT7" s="36">
        <v>17.11</v>
      </c>
      <c r="DU7" s="36">
        <v>17.11</v>
      </c>
      <c r="DV7" s="36">
        <v>17.079999999999998</v>
      </c>
      <c r="DW7" s="36">
        <v>6.34</v>
      </c>
      <c r="DX7" s="36">
        <v>6.81</v>
      </c>
      <c r="DY7" s="36">
        <v>8.41</v>
      </c>
      <c r="DZ7" s="36">
        <v>8.7200000000000006</v>
      </c>
      <c r="EA7" s="36">
        <v>9.86</v>
      </c>
      <c r="EB7" s="36">
        <v>12.42</v>
      </c>
      <c r="EC7" s="36">
        <v>0</v>
      </c>
      <c r="ED7" s="36">
        <v>0</v>
      </c>
      <c r="EE7" s="36">
        <v>0</v>
      </c>
      <c r="EF7" s="36">
        <v>0</v>
      </c>
      <c r="EG7" s="36">
        <v>0.44</v>
      </c>
      <c r="EH7" s="36">
        <v>0.81</v>
      </c>
      <c r="EI7" s="36">
        <v>0.82</v>
      </c>
      <c r="EJ7" s="36">
        <v>0.66</v>
      </c>
      <c r="EK7" s="36">
        <v>0.64</v>
      </c>
      <c r="EL7" s="36">
        <v>0.56000000000000005</v>
      </c>
      <c r="EM7" s="36">
        <v>0.78</v>
      </c>
    </row>
    <row r="8" spans="1:143">
      <c r="W8" s="37"/>
      <c r="X8" s="37"/>
      <c r="Y8" s="37"/>
      <c r="Z8" s="37"/>
      <c r="AA8" s="37"/>
      <c r="AB8" s="37"/>
      <c r="AC8" s="37"/>
      <c r="AD8" s="37"/>
      <c r="AE8" s="37"/>
      <c r="AF8" s="37"/>
      <c r="AG8" s="38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8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8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8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8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8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8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8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8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8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8"/>
    </row>
    <row r="9" spans="1:143">
      <c r="A9" s="39"/>
      <c r="B9" s="39" t="s">
        <v>99</v>
      </c>
      <c r="C9" s="39" t="s">
        <v>100</v>
      </c>
      <c r="D9" s="39" t="s">
        <v>101</v>
      </c>
      <c r="E9" s="39" t="s">
        <v>102</v>
      </c>
      <c r="F9" s="39" t="s">
        <v>103</v>
      </c>
      <c r="W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3">
      <c r="A10" s="39" t="s">
        <v>43</v>
      </c>
      <c r="B10" s="40">
        <f>DATEVALUE($B$6-4&amp;"年1月1日")</f>
        <v>40179</v>
      </c>
      <c r="C10" s="40">
        <f>DATEVALUE($B$6-3&amp;"年1月1日")</f>
        <v>40544</v>
      </c>
      <c r="D10" s="40">
        <f>DATEVALUE($B$6-2&amp;"年1月1日")</f>
        <v>40909</v>
      </c>
      <c r="E10" s="40">
        <f>DATEVALUE($B$6-1&amp;"年1月1日")</f>
        <v>41275</v>
      </c>
      <c r="F10" s="40">
        <f>DATEVALUE($B$6&amp;"年1月1日")</f>
        <v>41640</v>
      </c>
    </row>
  </sheetData>
  <mergeCells count="14">
    <mergeCell ref="CV4:DF4"/>
    <mergeCell ref="DG4:DQ4"/>
    <mergeCell ref="DR4:EB4"/>
    <mergeCell ref="EC4:EM4"/>
    <mergeCell ref="H3:V4"/>
    <mergeCell ref="W3:DF3"/>
    <mergeCell ref="DG3:EM3"/>
    <mergeCell ref="W4:AG4"/>
    <mergeCell ref="AH4:AR4"/>
    <mergeCell ref="AS4:BC4"/>
    <mergeCell ref="BD4:BN4"/>
    <mergeCell ref="BO4:BY4"/>
    <mergeCell ref="BZ4:CJ4"/>
    <mergeCell ref="CK4:CU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伯耆町</cp:lastModifiedBy>
  <cp:lastPrinted>2016-02-16T23:26:04Z</cp:lastPrinted>
  <dcterms:created xsi:type="dcterms:W3CDTF">2016-01-18T04:52:19Z</dcterms:created>
  <dcterms:modified xsi:type="dcterms:W3CDTF">2016-02-16T23:26:07Z</dcterms:modified>
  <cp:category/>
</cp:coreProperties>
</file>