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501" lockStructure="1"/>
  <bookViews>
    <workbookView xWindow="240" yWindow="60" windowWidth="14940" windowHeight="7875"/>
  </bookViews>
  <sheets>
    <sheet name="法非適用_下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BB10" i="4" s="1"/>
  <c r="V6" i="5"/>
  <c r="U6" i="5"/>
  <c r="T6" i="5"/>
  <c r="BB8" i="4" s="1"/>
  <c r="S6" i="5"/>
  <c r="AT8" i="4" s="1"/>
  <c r="R6" i="5"/>
  <c r="Q6" i="5"/>
  <c r="AD10" i="4" s="1"/>
  <c r="P6" i="5"/>
  <c r="W10" i="4" s="1"/>
  <c r="O6" i="5"/>
  <c r="P10" i="4" s="1"/>
  <c r="N6" i="5"/>
  <c r="M6" i="5"/>
  <c r="B10" i="4" s="1"/>
  <c r="L6" i="5"/>
  <c r="K6" i="5"/>
  <c r="P8" i="4" s="1"/>
  <c r="J6" i="5"/>
  <c r="I6" i="5"/>
  <c r="B8" i="4" s="1"/>
  <c r="H6" i="5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T10" i="4"/>
  <c r="AL10" i="4"/>
  <c r="I10" i="4"/>
  <c r="AL8" i="4"/>
  <c r="W8" i="4"/>
  <c r="I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<sst xmlns="http://schemas.openxmlformats.org/spreadsheetml/2006/main" count="220" uniqueCount="109">
  <si>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</si>
  <si>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</si>
  <si>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</si>
  <si>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</si>
  <si>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</si>
  <si>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</si>
  <si>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</si>
  <si>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</si>
  <si>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</si>
  <si>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</si>
  <si>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</si>
  <si>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</si>
  <si>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</si>
  <si>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</si>
  <si>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</si>
  <si>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</si>
  <si>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</si>
  <si>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</si>
  <si>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</si>
  <si>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</si>
  <si>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</si>
  <si>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</si>
  <si>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平成26年度全国平均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</si>
  <si>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</si>
  <si>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</si>
  <si>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</si>
  <si>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</si>
  <si>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</si>
  <si>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</si>
  <si>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</si>
  <si>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</si>
  <si>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</si>
  <si>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</si>
  <si>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</si>
  <si>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</si>
  <si>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</si>
  <si>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</si>
  <si>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</si>
  <si>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</si>
  <si>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</si>
  <si>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</si>
  <si>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22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キギョウ</t>
    </rPh>
    <rPh sb="76" eb="78">
      <t>ヘイセイ</t>
    </rPh>
    <rPh sb="80" eb="82">
      <t>ネンド</t>
    </rPh>
    <rPh sb="83" eb="85">
      <t>ジギョウ</t>
    </rPh>
    <rPh sb="85" eb="86">
      <t>スウ</t>
    </rPh>
    <rPh sb="87" eb="88">
      <t>モト</t>
    </rPh>
    <rPh sb="89" eb="91">
      <t>ルイジ</t>
    </rPh>
    <rPh sb="91" eb="93">
      <t>ダンタイ</t>
    </rPh>
    <rPh sb="93" eb="95">
      <t>ヘイキン</t>
    </rPh>
    <rPh sb="95" eb="96">
      <t>アタイ</t>
    </rPh>
    <rPh sb="97" eb="99">
      <t>サンシュツ</t>
    </rPh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</si>
  <si>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</si>
  <si>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</si>
  <si>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</si>
  <si>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</si>
  <si>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</si>
  <si>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</si>
  <si>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</si>
  <si>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</si>
  <si>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</si>
  <si>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</si>
  <si>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</si>
  <si>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</si>
  <si>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</si>
  <si>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</si>
  <si>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</si>
  <si>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</si>
  <si>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</si>
  <si>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</si>
  <si>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</si>
  <si>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</si>
  <si>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</si>
  <si>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</si>
  <si>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</si>
  <si>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</si>
  <si>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</si>
  <si>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</si>
  <si>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</si>
  <si>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</si>
  <si>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</si>
  <si>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</si>
  <si>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</si>
  <si>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</si>
  <si>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</si>
  <si>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</si>
  <si>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</si>
  <si>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</si>
  <si>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</si>
  <si>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</si>
  <si>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</si>
  <si>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</si>
  <si>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</si>
  <si>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</si>
  <si>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</si>
  <si>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</si>
  <si>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</si>
  <si>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</si>
  <si>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</si>
  <si>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</si>
  <si>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</si>
  <si>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</si>
  <si>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</si>
  <si>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</si>
  <si>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</si>
  <si>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鳥取県　北栄町</t>
  </si>
  <si>
    <t>法非適用</t>
  </si>
  <si>
    <t>下水道事業</t>
  </si>
  <si>
    <t>特定環境保全公共下水道</t>
  </si>
  <si>
    <t>D2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</si>
  <si>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</si>
  <si>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</si>
  <si>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</si>
  <si>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</si>
  <si>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</si>
  <si>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</si>
  <si>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 xml:space="preserve">北栄町の特定環境公共下水道事業は、類型団体と比較すると、経費回収率など「経営の効率性」に関する経営指標は平均値を大きく下回っている一方で、「⑦施設利用率」、「⑧水洗化率」といった指標が高く、「財政状態の健全性」に関する経営指標のうち「④企業債残高対事業規模比率」が平均値よりかなり高いことがわかります。
　これらの要因は、早期整備（管渠整備：平成25年度完了）を進めてきたことが原因と考えられます。なお、早期整備による多大な投資には、多大な地方債の借入れを伴います。経営改善のためには、今後も引き続き、使用料改定や水洗化人口の増加により「経営の効率性」の向上を目指すとともに、将来世代の地方債償還金の負担の増大を考慮に入れながら、計画的に適切な維持管理（長寿命化）を行なっていく必要があります。
</t>
    <rPh sb="0" eb="1">
      <t>キタ</t>
    </rPh>
    <rPh sb="1" eb="2">
      <t>エイ</t>
    </rPh>
    <rPh sb="2" eb="3">
      <t>チョウ</t>
    </rPh>
    <rPh sb="4" eb="6">
      <t>トクテイ</t>
    </rPh>
    <rPh sb="6" eb="8">
      <t>カンキョウ</t>
    </rPh>
    <rPh sb="56" eb="57">
      <t>オオ</t>
    </rPh>
    <rPh sb="59" eb="60">
      <t>シタ</t>
    </rPh>
    <rPh sb="71" eb="73">
      <t>シセツ</t>
    </rPh>
    <rPh sb="73" eb="76">
      <t>リヨウリツ</t>
    </rPh>
    <rPh sb="80" eb="83">
      <t>スイセンカ</t>
    </rPh>
    <rPh sb="83" eb="84">
      <t>リツ</t>
    </rPh>
    <rPh sb="92" eb="93">
      <t>タカ</t>
    </rPh>
    <rPh sb="118" eb="120">
      <t>キギョウ</t>
    </rPh>
    <rPh sb="120" eb="121">
      <t>サイ</t>
    </rPh>
    <rPh sb="121" eb="123">
      <t>ザンダカ</t>
    </rPh>
    <rPh sb="123" eb="124">
      <t>タイ</t>
    </rPh>
    <rPh sb="124" eb="126">
      <t>ジギョウ</t>
    </rPh>
    <rPh sb="126" eb="128">
      <t>キボ</t>
    </rPh>
    <rPh sb="128" eb="130">
      <t>ヒリツ</t>
    </rPh>
    <rPh sb="140" eb="141">
      <t>タカ</t>
    </rPh>
    <rPh sb="161" eb="163">
      <t>ソウキ</t>
    </rPh>
    <rPh sb="163" eb="165">
      <t>セイビ</t>
    </rPh>
    <rPh sb="171" eb="173">
      <t>ヘイセイ</t>
    </rPh>
    <rPh sb="175" eb="176">
      <t>ネン</t>
    </rPh>
    <rPh sb="176" eb="177">
      <t>ド</t>
    </rPh>
    <rPh sb="177" eb="179">
      <t>カンリョウ</t>
    </rPh>
    <rPh sb="181" eb="182">
      <t>スス</t>
    </rPh>
    <rPh sb="189" eb="191">
      <t>ゲンイン</t>
    </rPh>
    <rPh sb="192" eb="193">
      <t>カンガ</t>
    </rPh>
    <rPh sb="202" eb="204">
      <t>ソウキ</t>
    </rPh>
    <rPh sb="204" eb="206">
      <t>セイビ</t>
    </rPh>
    <rPh sb="251" eb="254">
      <t>シヨウリョウ</t>
    </rPh>
    <rPh sb="254" eb="256">
      <t>カイテイ</t>
    </rPh>
    <rPh sb="319" eb="321">
      <t>テキセツ</t>
    </rPh>
    <rPh sb="322" eb="324">
      <t>イジ</t>
    </rPh>
    <rPh sb="324" eb="326">
      <t>カンリ</t>
    </rPh>
    <rPh sb="327" eb="328">
      <t>チョウ</t>
    </rPh>
    <rPh sb="328" eb="331">
      <t>ジュミョウカ</t>
    </rPh>
    <phoneticPr fontId="4"/>
  </si>
  <si>
    <t>北栄町では昭和60年度から公共下水道事業を展開してきました。古くに整備された管渠で約30年、下水道終末処理施設で約20年を経過しております。しかしながら、耐用年数から見た場合は管渠50年、処理場40年であることから、現在老朽化している状況ではないと判断できます。しかしながら、近年、他自治体において、施設の老朽化が原因となる事故が多数発生しています。このため、今後は事故の「発生対応型」から「予防対応型」の施設の更新、もしくは長寿命化対策に取り組んでいく必要があります。</t>
    <rPh sb="0" eb="1">
      <t>キタ</t>
    </rPh>
    <rPh sb="1" eb="2">
      <t>エイ</t>
    </rPh>
    <rPh sb="2" eb="3">
      <t>チョウ</t>
    </rPh>
    <rPh sb="38" eb="40">
      <t>カンキョ</t>
    </rPh>
    <rPh sb="41" eb="42">
      <t>ヤク</t>
    </rPh>
    <rPh sb="44" eb="45">
      <t>ネン</t>
    </rPh>
    <rPh sb="46" eb="48">
      <t>ゲスイ</t>
    </rPh>
    <rPh sb="48" eb="49">
      <t>ドウ</t>
    </rPh>
    <rPh sb="49" eb="51">
      <t>シュウマツ</t>
    </rPh>
    <rPh sb="51" eb="53">
      <t>ショリ</t>
    </rPh>
    <rPh sb="53" eb="55">
      <t>シセツ</t>
    </rPh>
    <rPh sb="56" eb="57">
      <t>ヤク</t>
    </rPh>
    <rPh sb="59" eb="60">
      <t>ネン</t>
    </rPh>
    <rPh sb="61" eb="63">
      <t>ケイカ</t>
    </rPh>
    <rPh sb="77" eb="79">
      <t>タイヨウ</t>
    </rPh>
    <rPh sb="79" eb="80">
      <t>ネン</t>
    </rPh>
    <rPh sb="80" eb="81">
      <t>スウ</t>
    </rPh>
    <rPh sb="83" eb="84">
      <t>ミ</t>
    </rPh>
    <rPh sb="85" eb="87">
      <t>バアイ</t>
    </rPh>
    <rPh sb="88" eb="90">
      <t>カンキョ</t>
    </rPh>
    <rPh sb="92" eb="93">
      <t>ネン</t>
    </rPh>
    <rPh sb="94" eb="97">
      <t>ショリジョウ</t>
    </rPh>
    <rPh sb="99" eb="100">
      <t>ネン</t>
    </rPh>
    <rPh sb="108" eb="110">
      <t>ゲンザイ</t>
    </rPh>
    <rPh sb="110" eb="113">
      <t>ロウキュウカ</t>
    </rPh>
    <rPh sb="117" eb="119">
      <t>ジョウキョウ</t>
    </rPh>
    <rPh sb="124" eb="126">
      <t>ハンダン</t>
    </rPh>
    <rPh sb="141" eb="142">
      <t>タ</t>
    </rPh>
    <rPh sb="142" eb="145">
      <t>ジチタイ</t>
    </rPh>
    <rPh sb="183" eb="185">
      <t>ジコ</t>
    </rPh>
    <rPh sb="187" eb="189">
      <t>ハッセイ</t>
    </rPh>
    <rPh sb="189" eb="191">
      <t>タイオウ</t>
    </rPh>
    <rPh sb="191" eb="192">
      <t>ガタ</t>
    </rPh>
    <rPh sb="196" eb="198">
      <t>ヨボウ</t>
    </rPh>
    <rPh sb="198" eb="200">
      <t>タイオウ</t>
    </rPh>
    <phoneticPr fontId="4"/>
  </si>
  <si>
    <t>北栄町では人口の96％以上を特定環境公共下水道事業により水洗化整備しています。早期整備完了に伴う莫大な起債残高を解消しなければ、経営の健全性は達成できません。そのためには、長期的な運営経費削減を想定する必要があります。現在、終末処理場を流域と単独の2ヵ所で運営しています。人口規模も小さく、水洗化率も高止まりしていく現状を考慮しますと、処理場の統廃合は必須です。地方の下水道事業における経営改善の特効薬はありません。なるべく無駄な経費を削減し、持続可能な事業運営を目指したいと考えます。</t>
    <rPh sb="0" eb="1">
      <t>キタ</t>
    </rPh>
    <rPh sb="1" eb="2">
      <t>エイ</t>
    </rPh>
    <rPh sb="2" eb="3">
      <t>チョウ</t>
    </rPh>
    <rPh sb="5" eb="7">
      <t>ジンコウ</t>
    </rPh>
    <rPh sb="11" eb="13">
      <t>イジョウ</t>
    </rPh>
    <rPh sb="14" eb="16">
      <t>トクテイ</t>
    </rPh>
    <rPh sb="16" eb="18">
      <t>カンキョウ</t>
    </rPh>
    <rPh sb="18" eb="20">
      <t>コウキョウ</t>
    </rPh>
    <rPh sb="20" eb="22">
      <t>ゲスイ</t>
    </rPh>
    <rPh sb="22" eb="23">
      <t>ドウ</t>
    </rPh>
    <rPh sb="23" eb="25">
      <t>ジギョウ</t>
    </rPh>
    <rPh sb="28" eb="31">
      <t>スイセンカ</t>
    </rPh>
    <rPh sb="31" eb="33">
      <t>セイビ</t>
    </rPh>
    <rPh sb="39" eb="41">
      <t>ソウキ</t>
    </rPh>
    <rPh sb="41" eb="43">
      <t>セイビ</t>
    </rPh>
    <rPh sb="43" eb="45">
      <t>カンリョウ</t>
    </rPh>
    <rPh sb="46" eb="47">
      <t>トモナ</t>
    </rPh>
    <rPh sb="48" eb="50">
      <t>バクダイ</t>
    </rPh>
    <rPh sb="51" eb="53">
      <t>キサイ</t>
    </rPh>
    <rPh sb="53" eb="55">
      <t>ザンダカ</t>
    </rPh>
    <rPh sb="56" eb="58">
      <t>カイショウ</t>
    </rPh>
    <rPh sb="64" eb="66">
      <t>ケイエイ</t>
    </rPh>
    <rPh sb="67" eb="70">
      <t>ケンゼンセイ</t>
    </rPh>
    <rPh sb="71" eb="73">
      <t>タッセイ</t>
    </rPh>
    <rPh sb="86" eb="89">
      <t>チョウキテキ</t>
    </rPh>
    <rPh sb="90" eb="92">
      <t>ウンエイ</t>
    </rPh>
    <rPh sb="92" eb="94">
      <t>ケイヒ</t>
    </rPh>
    <rPh sb="94" eb="96">
      <t>サクゲン</t>
    </rPh>
    <rPh sb="97" eb="99">
      <t>ソウテイ</t>
    </rPh>
    <rPh sb="109" eb="111">
      <t>ゲンザイ</t>
    </rPh>
    <rPh sb="112" eb="114">
      <t>シュウマツ</t>
    </rPh>
    <rPh sb="114" eb="117">
      <t>ショリジョウ</t>
    </rPh>
    <rPh sb="118" eb="120">
      <t>リュウイキ</t>
    </rPh>
    <rPh sb="121" eb="123">
      <t>タンドク</t>
    </rPh>
    <rPh sb="126" eb="127">
      <t>ショ</t>
    </rPh>
    <rPh sb="128" eb="130">
      <t>ウンエイ</t>
    </rPh>
    <rPh sb="168" eb="171">
      <t>ショリジョウ</t>
    </rPh>
    <rPh sb="172" eb="175">
      <t>トウハイゴウ</t>
    </rPh>
    <rPh sb="176" eb="178">
      <t>ヒッス</t>
    </rPh>
    <rPh sb="181" eb="183">
      <t>チホウ</t>
    </rPh>
    <rPh sb="184" eb="186">
      <t>ゲスイ</t>
    </rPh>
    <rPh sb="186" eb="187">
      <t>ドウ</t>
    </rPh>
    <rPh sb="187" eb="189">
      <t>ジギョウ</t>
    </rPh>
    <rPh sb="193" eb="195">
      <t>ケイエイ</t>
    </rPh>
    <rPh sb="195" eb="197">
      <t>カイゼン</t>
    </rPh>
    <rPh sb="198" eb="201">
      <t>トッコウヤク</t>
    </rPh>
    <rPh sb="212" eb="214">
      <t>ムダ</t>
    </rPh>
    <rPh sb="215" eb="217">
      <t>ケイヒ</t>
    </rPh>
    <rPh sb="218" eb="220">
      <t>サクゲン</t>
    </rPh>
    <rPh sb="222" eb="224">
      <t>ジゾク</t>
    </rPh>
    <rPh sb="224" eb="226">
      <t>カノウ</t>
    </rPh>
    <rPh sb="227" eb="229">
      <t>ジギョウ</t>
    </rPh>
    <rPh sb="229" eb="231">
      <t>ウンエイ</t>
    </rPh>
    <rPh sb="232" eb="234">
      <t>メザ</t>
    </rPh>
    <rPh sb="238" eb="239">
      <t>カンガ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</si>
</sst>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2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0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2 2" xfId="14"/>
    <cellStyle name="標準 3 3" xfId="15"/>
    <cellStyle name="標準 4" xfId="16"/>
    <cellStyle name="標準 5" xfId="17"/>
    <cellStyle name="標準 6" xfId="18"/>
    <cellStyle name="標準 7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602432"/>
        <c:axId val="816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0.1</c:v>
                </c:pt>
                <c:pt idx="1">
                  <c:v>0.1</c:v>
                </c:pt>
                <c:pt idx="2">
                  <c:v>0.11</c:v>
                </c:pt>
                <c:pt idx="3">
                  <c:v>0.05</c:v>
                </c:pt>
                <c:pt idx="4">
                  <c:v>0.04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602432"/>
        <c:axId val="81612800"/>
      </c:lineChart>
      <c:dateAx>
        <c:axId val="816024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1612800"/>
        <c:crosses val="autoZero"/>
        <c:auto val="1"/>
        <c:lblOffset val="100"/>
        <c:baseTimeUnit val="years"/>
      </c:dateAx>
      <c:valAx>
        <c:axId val="816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16024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38.46</c:v>
                </c:pt>
                <c:pt idx="1">
                  <c:v>38.46</c:v>
                </c:pt>
                <c:pt idx="2">
                  <c:v>124.26</c:v>
                </c:pt>
                <c:pt idx="3">
                  <c:v>118.93</c:v>
                </c:pt>
                <c:pt idx="4">
                  <c:v>114.16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183872"/>
        <c:axId val="832270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40.56</c:v>
                </c:pt>
                <c:pt idx="1">
                  <c:v>41.59</c:v>
                </c:pt>
                <c:pt idx="2">
                  <c:v>42.31</c:v>
                </c:pt>
                <c:pt idx="3">
                  <c:v>43.65</c:v>
                </c:pt>
                <c:pt idx="4">
                  <c:v>43.58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183872"/>
        <c:axId val="83227008"/>
      </c:lineChart>
      <c:dateAx>
        <c:axId val="831838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3227008"/>
        <c:crosses val="autoZero"/>
        <c:auto val="1"/>
        <c:lblOffset val="100"/>
        <c:baseTimeUnit val="years"/>
      </c:dateAx>
      <c:valAx>
        <c:axId val="832270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31838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75.48</c:v>
                </c:pt>
                <c:pt idx="1">
                  <c:v>79.849999999999994</c:v>
                </c:pt>
                <c:pt idx="2">
                  <c:v>81.44</c:v>
                </c:pt>
                <c:pt idx="3">
                  <c:v>84.92</c:v>
                </c:pt>
                <c:pt idx="4">
                  <c:v>86.03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610112"/>
        <c:axId val="89616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79.88</c:v>
                </c:pt>
                <c:pt idx="1">
                  <c:v>80.47</c:v>
                </c:pt>
                <c:pt idx="2">
                  <c:v>81.3</c:v>
                </c:pt>
                <c:pt idx="3">
                  <c:v>82.2</c:v>
                </c:pt>
                <c:pt idx="4">
                  <c:v>82.35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610112"/>
        <c:axId val="89616384"/>
      </c:lineChart>
      <c:dateAx>
        <c:axId val="896101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9616384"/>
        <c:crosses val="autoZero"/>
        <c:auto val="1"/>
        <c:lblOffset val="100"/>
        <c:baseTimeUnit val="years"/>
      </c:dateAx>
      <c:valAx>
        <c:axId val="89616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9610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45.72</c:v>
                </c:pt>
                <c:pt idx="1">
                  <c:v>48.88</c:v>
                </c:pt>
                <c:pt idx="2">
                  <c:v>51.5</c:v>
                </c:pt>
                <c:pt idx="3">
                  <c:v>48.13</c:v>
                </c:pt>
                <c:pt idx="4">
                  <c:v>48.43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647104"/>
        <c:axId val="816490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647104"/>
        <c:axId val="81649024"/>
      </c:lineChart>
      <c:dateAx>
        <c:axId val="816471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1649024"/>
        <c:crosses val="autoZero"/>
        <c:auto val="1"/>
        <c:lblOffset val="100"/>
        <c:baseTimeUnit val="years"/>
      </c:dateAx>
      <c:valAx>
        <c:axId val="816490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16471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867328"/>
        <c:axId val="828692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867328"/>
        <c:axId val="82869248"/>
      </c:lineChart>
      <c:dateAx>
        <c:axId val="828673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2869248"/>
        <c:crosses val="autoZero"/>
        <c:auto val="1"/>
        <c:lblOffset val="100"/>
        <c:baseTimeUnit val="years"/>
      </c:dateAx>
      <c:valAx>
        <c:axId val="828692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28673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535232"/>
        <c:axId val="895371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535232"/>
        <c:axId val="89537152"/>
      </c:lineChart>
      <c:dateAx>
        <c:axId val="895352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9537152"/>
        <c:crosses val="autoZero"/>
        <c:auto val="1"/>
        <c:lblOffset val="100"/>
        <c:baseTimeUnit val="years"/>
      </c:dateAx>
      <c:valAx>
        <c:axId val="895371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95352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565824"/>
        <c:axId val="895680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565824"/>
        <c:axId val="89568000"/>
      </c:lineChart>
      <c:dateAx>
        <c:axId val="895658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9568000"/>
        <c:crosses val="autoZero"/>
        <c:auto val="1"/>
        <c:lblOffset val="100"/>
        <c:baseTimeUnit val="years"/>
      </c:dateAx>
      <c:valAx>
        <c:axId val="895680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95658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995456"/>
        <c:axId val="83005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995456"/>
        <c:axId val="83005824"/>
      </c:lineChart>
      <c:dateAx>
        <c:axId val="829954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3005824"/>
        <c:crosses val="autoZero"/>
        <c:auto val="1"/>
        <c:lblOffset val="100"/>
        <c:baseTimeUnit val="years"/>
      </c:dateAx>
      <c:valAx>
        <c:axId val="83005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29954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4733.38</c:v>
                </c:pt>
                <c:pt idx="1">
                  <c:v>4459.09</c:v>
                </c:pt>
                <c:pt idx="2">
                  <c:v>5145.13</c:v>
                </c:pt>
                <c:pt idx="3">
                  <c:v>4175.6499999999996</c:v>
                </c:pt>
                <c:pt idx="4">
                  <c:v>3750.43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030400"/>
        <c:axId val="8303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1812.65</c:v>
                </c:pt>
                <c:pt idx="1">
                  <c:v>1764.87</c:v>
                </c:pt>
                <c:pt idx="2">
                  <c:v>1622.51</c:v>
                </c:pt>
                <c:pt idx="3">
                  <c:v>1569.13</c:v>
                </c:pt>
                <c:pt idx="4">
                  <c:v>1436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030400"/>
        <c:axId val="83032320"/>
      </c:lineChart>
      <c:dateAx>
        <c:axId val="830304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3032320"/>
        <c:crosses val="autoZero"/>
        <c:auto val="1"/>
        <c:lblOffset val="100"/>
        <c:baseTimeUnit val="years"/>
      </c:dateAx>
      <c:valAx>
        <c:axId val="8303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30304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26.73</c:v>
                </c:pt>
                <c:pt idx="1">
                  <c:v>27.8</c:v>
                </c:pt>
                <c:pt idx="2">
                  <c:v>28.56</c:v>
                </c:pt>
                <c:pt idx="3">
                  <c:v>26.86</c:v>
                </c:pt>
                <c:pt idx="4">
                  <c:v>33.44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136512"/>
        <c:axId val="831384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59.35</c:v>
                </c:pt>
                <c:pt idx="1">
                  <c:v>60.75</c:v>
                </c:pt>
                <c:pt idx="2">
                  <c:v>62.83</c:v>
                </c:pt>
                <c:pt idx="3">
                  <c:v>64.63</c:v>
                </c:pt>
                <c:pt idx="4">
                  <c:v>66.56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136512"/>
        <c:axId val="83138432"/>
      </c:lineChart>
      <c:dateAx>
        <c:axId val="831365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3138432"/>
        <c:crosses val="autoZero"/>
        <c:auto val="1"/>
        <c:lblOffset val="100"/>
        <c:baseTimeUnit val="years"/>
      </c:dateAx>
      <c:valAx>
        <c:axId val="831384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31365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635.19000000000005</c:v>
                </c:pt>
                <c:pt idx="1">
                  <c:v>618.96</c:v>
                </c:pt>
                <c:pt idx="2">
                  <c:v>598.48</c:v>
                </c:pt>
                <c:pt idx="3">
                  <c:v>637.21</c:v>
                </c:pt>
                <c:pt idx="4">
                  <c:v>585.62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167872"/>
        <c:axId val="83174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260.48</c:v>
                </c:pt>
                <c:pt idx="1">
                  <c:v>256</c:v>
                </c:pt>
                <c:pt idx="2">
                  <c:v>250.43</c:v>
                </c:pt>
                <c:pt idx="3">
                  <c:v>245.75</c:v>
                </c:pt>
                <c:pt idx="4">
                  <c:v>244.29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167872"/>
        <c:axId val="83174144"/>
      </c:lineChart>
      <c:dateAx>
        <c:axId val="831678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3174144"/>
        <c:crosses val="autoZero"/>
        <c:auto val="1"/>
        <c:lblOffset val="100"/>
        <c:baseTimeUnit val="years"/>
      </c:dateAx>
      <c:valAx>
        <c:axId val="83174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31678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H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8177707-7603-40CE-8E32-818E72D78FE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O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1D9E4CA-CC9E-4475-9BCD-17E184675C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【1,479.31】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G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70183BC-D48A-4E52-B5B2-0C3EB230919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【80.39】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データ!CV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B664270-F9A5-4293-9E54-71D48D28CD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【41.06】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K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3507AE-A742-41EC-B71D-F15B89B6E67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【253.12】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Z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A70B46E-FC8D-461B-B6F6-59242ED2846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【63.50】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N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8635BBF-4685-4278-8423-9CDD01902CC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【0.05】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4"/>
  <sheetViews>
    <sheetView showGridLines="0" tabSelected="1" topLeftCell="AT55" zoomScaleNormal="100" workbookViewId="0">
      <selection activeCell="BL66" sqref="BL66:BZ82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71" t="s">
        <v>0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</row>
    <row r="3" spans="1:78" ht="9.75" customHeight="1">
      <c r="A3" s="2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</row>
    <row r="4" spans="1:78" ht="9.75" customHeight="1">
      <c r="A4" s="2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72" t="str">
        <f>データ!H6</f>
        <v>鳥取県　北栄町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69" t="s">
        <v>1</v>
      </c>
      <c r="C7" s="69"/>
      <c r="D7" s="69"/>
      <c r="E7" s="69"/>
      <c r="F7" s="69"/>
      <c r="G7" s="69"/>
      <c r="H7" s="69"/>
      <c r="I7" s="69" t="s">
        <v>2</v>
      </c>
      <c r="J7" s="69"/>
      <c r="K7" s="69"/>
      <c r="L7" s="69"/>
      <c r="M7" s="69"/>
      <c r="N7" s="69"/>
      <c r="O7" s="69"/>
      <c r="P7" s="69" t="s">
        <v>3</v>
      </c>
      <c r="Q7" s="69"/>
      <c r="R7" s="69"/>
      <c r="S7" s="69"/>
      <c r="T7" s="69"/>
      <c r="U7" s="69"/>
      <c r="V7" s="69"/>
      <c r="W7" s="69" t="s">
        <v>4</v>
      </c>
      <c r="X7" s="69"/>
      <c r="Y7" s="69"/>
      <c r="Z7" s="69"/>
      <c r="AA7" s="69"/>
      <c r="AB7" s="69"/>
      <c r="AC7" s="69"/>
      <c r="AD7" s="3"/>
      <c r="AE7" s="3"/>
      <c r="AF7" s="3"/>
      <c r="AG7" s="3"/>
      <c r="AH7" s="3"/>
      <c r="AI7" s="3"/>
      <c r="AJ7" s="3"/>
      <c r="AK7" s="3"/>
      <c r="AL7" s="69" t="s">
        <v>5</v>
      </c>
      <c r="AM7" s="69"/>
      <c r="AN7" s="69"/>
      <c r="AO7" s="69"/>
      <c r="AP7" s="69"/>
      <c r="AQ7" s="69"/>
      <c r="AR7" s="69"/>
      <c r="AS7" s="69"/>
      <c r="AT7" s="69" t="s">
        <v>6</v>
      </c>
      <c r="AU7" s="69"/>
      <c r="AV7" s="69"/>
      <c r="AW7" s="69"/>
      <c r="AX7" s="69"/>
      <c r="AY7" s="69"/>
      <c r="AZ7" s="69"/>
      <c r="BA7" s="69"/>
      <c r="BB7" s="69" t="s">
        <v>7</v>
      </c>
      <c r="BC7" s="69"/>
      <c r="BD7" s="69"/>
      <c r="BE7" s="69"/>
      <c r="BF7" s="69"/>
      <c r="BG7" s="69"/>
      <c r="BH7" s="69"/>
      <c r="BI7" s="69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70" t="str">
        <f>データ!I6</f>
        <v>法非適用</v>
      </c>
      <c r="C8" s="70"/>
      <c r="D8" s="70"/>
      <c r="E8" s="70"/>
      <c r="F8" s="70"/>
      <c r="G8" s="70"/>
      <c r="H8" s="70"/>
      <c r="I8" s="70" t="str">
        <f>データ!J6</f>
        <v>下水道事業</v>
      </c>
      <c r="J8" s="70"/>
      <c r="K8" s="70"/>
      <c r="L8" s="70"/>
      <c r="M8" s="70"/>
      <c r="N8" s="70"/>
      <c r="O8" s="70"/>
      <c r="P8" s="70" t="str">
        <f>データ!K6</f>
        <v>特定環境保全公共下水道</v>
      </c>
      <c r="Q8" s="70"/>
      <c r="R8" s="70"/>
      <c r="S8" s="70"/>
      <c r="T8" s="70"/>
      <c r="U8" s="70"/>
      <c r="V8" s="70"/>
      <c r="W8" s="70" t="str">
        <f>データ!L6</f>
        <v>D2</v>
      </c>
      <c r="X8" s="70"/>
      <c r="Y8" s="70"/>
      <c r="Z8" s="70"/>
      <c r="AA8" s="70"/>
      <c r="AB8" s="70"/>
      <c r="AC8" s="70"/>
      <c r="AD8" s="3"/>
      <c r="AE8" s="3"/>
      <c r="AF8" s="3"/>
      <c r="AG8" s="3"/>
      <c r="AH8" s="3"/>
      <c r="AI8" s="3"/>
      <c r="AJ8" s="3"/>
      <c r="AK8" s="3"/>
      <c r="AL8" s="64">
        <f>データ!R6</f>
        <v>15664</v>
      </c>
      <c r="AM8" s="64"/>
      <c r="AN8" s="64"/>
      <c r="AO8" s="64"/>
      <c r="AP8" s="64"/>
      <c r="AQ8" s="64"/>
      <c r="AR8" s="64"/>
      <c r="AS8" s="64"/>
      <c r="AT8" s="63">
        <f>データ!S6</f>
        <v>56.94</v>
      </c>
      <c r="AU8" s="63"/>
      <c r="AV8" s="63"/>
      <c r="AW8" s="63"/>
      <c r="AX8" s="63"/>
      <c r="AY8" s="63"/>
      <c r="AZ8" s="63"/>
      <c r="BA8" s="63"/>
      <c r="BB8" s="63">
        <f>データ!T6</f>
        <v>275.10000000000002</v>
      </c>
      <c r="BC8" s="63"/>
      <c r="BD8" s="63"/>
      <c r="BE8" s="63"/>
      <c r="BF8" s="63"/>
      <c r="BG8" s="63"/>
      <c r="BH8" s="63"/>
      <c r="BI8" s="63"/>
      <c r="BJ8" s="3"/>
      <c r="BK8" s="3"/>
      <c r="BL8" s="67" t="s">
        <v>9</v>
      </c>
      <c r="BM8" s="68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69" t="s">
        <v>11</v>
      </c>
      <c r="C9" s="69"/>
      <c r="D9" s="69"/>
      <c r="E9" s="69"/>
      <c r="F9" s="69"/>
      <c r="G9" s="69"/>
      <c r="H9" s="69"/>
      <c r="I9" s="69" t="s">
        <v>12</v>
      </c>
      <c r="J9" s="69"/>
      <c r="K9" s="69"/>
      <c r="L9" s="69"/>
      <c r="M9" s="69"/>
      <c r="N9" s="69"/>
      <c r="O9" s="69"/>
      <c r="P9" s="69" t="s">
        <v>13</v>
      </c>
      <c r="Q9" s="69"/>
      <c r="R9" s="69"/>
      <c r="S9" s="69"/>
      <c r="T9" s="69"/>
      <c r="U9" s="69"/>
      <c r="V9" s="69"/>
      <c r="W9" s="69" t="s">
        <v>14</v>
      </c>
      <c r="X9" s="69"/>
      <c r="Y9" s="69"/>
      <c r="Z9" s="69"/>
      <c r="AA9" s="69"/>
      <c r="AB9" s="69"/>
      <c r="AC9" s="69"/>
      <c r="AD9" s="69" t="s">
        <v>15</v>
      </c>
      <c r="AE9" s="69"/>
      <c r="AF9" s="69"/>
      <c r="AG9" s="69"/>
      <c r="AH9" s="69"/>
      <c r="AI9" s="69"/>
      <c r="AJ9" s="69"/>
      <c r="AK9" s="3"/>
      <c r="AL9" s="69" t="s">
        <v>16</v>
      </c>
      <c r="AM9" s="69"/>
      <c r="AN9" s="69"/>
      <c r="AO9" s="69"/>
      <c r="AP9" s="69"/>
      <c r="AQ9" s="69"/>
      <c r="AR9" s="69"/>
      <c r="AS9" s="69"/>
      <c r="AT9" s="69" t="s">
        <v>17</v>
      </c>
      <c r="AU9" s="69"/>
      <c r="AV9" s="69"/>
      <c r="AW9" s="69"/>
      <c r="AX9" s="69"/>
      <c r="AY9" s="69"/>
      <c r="AZ9" s="69"/>
      <c r="BA9" s="69"/>
      <c r="BB9" s="69" t="s">
        <v>18</v>
      </c>
      <c r="BC9" s="69"/>
      <c r="BD9" s="69"/>
      <c r="BE9" s="69"/>
      <c r="BF9" s="69"/>
      <c r="BG9" s="69"/>
      <c r="BH9" s="69"/>
      <c r="BI9" s="69"/>
      <c r="BJ9" s="3"/>
      <c r="BK9" s="3"/>
      <c r="BL9" s="61" t="s">
        <v>19</v>
      </c>
      <c r="BM9" s="62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63">
        <f>データ!M6</f>
        <v>3.010373913</v>
      </c>
      <c r="C10" s="63"/>
      <c r="D10" s="63"/>
      <c r="E10" s="63"/>
      <c r="F10" s="63"/>
      <c r="G10" s="63"/>
      <c r="H10" s="63"/>
      <c r="I10" s="63" t="str">
        <f>データ!N6</f>
        <v>該当数値なし</v>
      </c>
      <c r="J10" s="63"/>
      <c r="K10" s="63"/>
      <c r="L10" s="63"/>
      <c r="M10" s="63"/>
      <c r="N10" s="63"/>
      <c r="O10" s="63"/>
      <c r="P10" s="63">
        <f>データ!O6</f>
        <v>96.82</v>
      </c>
      <c r="Q10" s="63"/>
      <c r="R10" s="63"/>
      <c r="S10" s="63"/>
      <c r="T10" s="63"/>
      <c r="U10" s="63"/>
      <c r="V10" s="63"/>
      <c r="W10" s="63">
        <f>データ!P6</f>
        <v>100</v>
      </c>
      <c r="X10" s="63"/>
      <c r="Y10" s="63"/>
      <c r="Z10" s="63"/>
      <c r="AA10" s="63"/>
      <c r="AB10" s="63"/>
      <c r="AC10" s="63"/>
      <c r="AD10" s="64">
        <f>データ!Q6</f>
        <v>3142</v>
      </c>
      <c r="AE10" s="64"/>
      <c r="AF10" s="64"/>
      <c r="AG10" s="64"/>
      <c r="AH10" s="64"/>
      <c r="AI10" s="64"/>
      <c r="AJ10" s="64"/>
      <c r="AK10" s="2"/>
      <c r="AL10" s="64">
        <f>データ!U6</f>
        <v>15118</v>
      </c>
      <c r="AM10" s="64"/>
      <c r="AN10" s="64"/>
      <c r="AO10" s="64"/>
      <c r="AP10" s="64"/>
      <c r="AQ10" s="64"/>
      <c r="AR10" s="64"/>
      <c r="AS10" s="64"/>
      <c r="AT10" s="63">
        <f>データ!V6</f>
        <v>5.2</v>
      </c>
      <c r="AU10" s="63"/>
      <c r="AV10" s="63"/>
      <c r="AW10" s="63"/>
      <c r="AX10" s="63"/>
      <c r="AY10" s="63"/>
      <c r="AZ10" s="63"/>
      <c r="BA10" s="63"/>
      <c r="BB10" s="63">
        <f>データ!W6</f>
        <v>2907.31</v>
      </c>
      <c r="BC10" s="63"/>
      <c r="BD10" s="63"/>
      <c r="BE10" s="63"/>
      <c r="BF10" s="63"/>
      <c r="BG10" s="63"/>
      <c r="BH10" s="63"/>
      <c r="BI10" s="63"/>
      <c r="BJ10" s="2"/>
      <c r="BK10" s="2"/>
      <c r="BL10" s="65" t="s">
        <v>21</v>
      </c>
      <c r="BM10" s="66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23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>
      <c r="A14" s="2"/>
      <c r="B14" s="58" t="s">
        <v>24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40" t="s">
        <v>25</v>
      </c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2"/>
    </row>
    <row r="15" spans="1:78" ht="13.5" customHeight="1">
      <c r="A15" s="2"/>
      <c r="B15" s="53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5"/>
      <c r="BK15" s="2"/>
      <c r="BL15" s="43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6" t="s">
        <v>106</v>
      </c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6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6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6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6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6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6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6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6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6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6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6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6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6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6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6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6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6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8"/>
    </row>
    <row r="34" spans="1:78" ht="13.5" customHeight="1">
      <c r="A34" s="2"/>
      <c r="B34" s="16"/>
      <c r="C34" s="52" t="s">
        <v>26</v>
      </c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19"/>
      <c r="R34" s="52" t="s">
        <v>27</v>
      </c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19"/>
      <c r="AG34" s="52" t="s">
        <v>28</v>
      </c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19"/>
      <c r="AV34" s="52" t="s">
        <v>29</v>
      </c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18"/>
      <c r="BK34" s="2"/>
      <c r="BL34" s="46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8"/>
    </row>
    <row r="35" spans="1:78" ht="13.5" customHeight="1">
      <c r="A35" s="2"/>
      <c r="B35" s="16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19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19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19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18"/>
      <c r="BK35" s="2"/>
      <c r="BL35" s="46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6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6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6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6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6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6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6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6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9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0" t="s">
        <v>30</v>
      </c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3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6" t="s">
        <v>107</v>
      </c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6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6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6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6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6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6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6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6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8"/>
    </row>
    <row r="56" spans="1:78" ht="13.5" customHeight="1">
      <c r="A56" s="2"/>
      <c r="B56" s="16"/>
      <c r="C56" s="52" t="s">
        <v>31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19"/>
      <c r="R56" s="52" t="s">
        <v>32</v>
      </c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19"/>
      <c r="AG56" s="52" t="s">
        <v>33</v>
      </c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19"/>
      <c r="AV56" s="52" t="s">
        <v>34</v>
      </c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18"/>
      <c r="BK56" s="2"/>
      <c r="BL56" s="46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8"/>
    </row>
    <row r="57" spans="1:78" ht="13.5" customHeight="1">
      <c r="A57" s="2"/>
      <c r="B57" s="16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19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19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19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18"/>
      <c r="BK57" s="2"/>
      <c r="BL57" s="46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6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6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8"/>
    </row>
    <row r="60" spans="1:78" ht="13.5" customHeight="1">
      <c r="A60" s="2"/>
      <c r="B60" s="53" t="s">
        <v>35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5"/>
      <c r="BK60" s="2"/>
      <c r="BL60" s="46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8"/>
    </row>
    <row r="61" spans="1:78" ht="13.5" customHeight="1">
      <c r="A61" s="2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5"/>
      <c r="BK61" s="2"/>
      <c r="BL61" s="46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6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9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0" t="s">
        <v>36</v>
      </c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3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6" t="s">
        <v>108</v>
      </c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6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6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6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6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6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6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6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6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6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6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6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6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8"/>
    </row>
    <row r="79" spans="1:78" ht="13.5" customHeight="1">
      <c r="A79" s="2"/>
      <c r="B79" s="16"/>
      <c r="C79" s="52" t="s">
        <v>37</v>
      </c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19"/>
      <c r="V79" s="19"/>
      <c r="W79" s="52" t="s">
        <v>38</v>
      </c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19"/>
      <c r="AP79" s="19"/>
      <c r="AQ79" s="52" t="s">
        <v>39</v>
      </c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17"/>
      <c r="BJ79" s="18"/>
      <c r="BK79" s="2"/>
      <c r="BL79" s="46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8"/>
    </row>
    <row r="80" spans="1:78" ht="13.5" customHeight="1">
      <c r="A80" s="2"/>
      <c r="B80" s="16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19"/>
      <c r="V80" s="19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19"/>
      <c r="AP80" s="19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17"/>
      <c r="BJ80" s="18"/>
      <c r="BK80" s="2"/>
      <c r="BL80" s="46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6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49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1"/>
    </row>
    <row r="83" spans="1:78">
      <c r="C83" s="2" t="s">
        <v>40</v>
      </c>
    </row>
    <row r="84" spans="1:78">
      <c r="C84" s="2" t="s">
        <v>41</v>
      </c>
    </row>
  </sheetData>
  <sheetProtection password="B501" sheet="1" objects="1" scenarios="1" formatCells="0" formatColumns="0" formatRows="0"/>
  <mergeCells count="55">
    <mergeCell ref="B2:BZ4"/>
    <mergeCell ref="B6:AC6"/>
    <mergeCell ref="B7:H7"/>
    <mergeCell ref="I7:O7"/>
    <mergeCell ref="P7:V7"/>
    <mergeCell ref="W7:AC7"/>
    <mergeCell ref="AL7:AS7"/>
    <mergeCell ref="AT7:BA7"/>
    <mergeCell ref="BB7:BI7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8:H8"/>
    <mergeCell ref="I8:O8"/>
    <mergeCell ref="P8:V8"/>
    <mergeCell ref="W8:AC8"/>
    <mergeCell ref="AL8:AS8"/>
    <mergeCell ref="AT8:BA8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/>
  <cols>
    <col min="2" max="143" width="11.875" customWidth="1"/>
  </cols>
  <sheetData>
    <row r="1" spans="1:144">
      <c r="A1" t="s">
        <v>42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>
        <v>1</v>
      </c>
      <c r="AH1" s="25"/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>
        <v>1</v>
      </c>
      <c r="AS1" s="25"/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>
        <v>1</v>
      </c>
      <c r="BD1" s="25"/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>
        <v>1</v>
      </c>
      <c r="BO1" s="25"/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>
        <v>1</v>
      </c>
      <c r="BZ1" s="25"/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>
        <v>1</v>
      </c>
      <c r="CK1" s="25"/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>
        <v>1</v>
      </c>
      <c r="CV1" s="25"/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>
        <v>1</v>
      </c>
      <c r="DG1" s="25"/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>
        <v>1</v>
      </c>
      <c r="DR1" s="25"/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>
        <v>1</v>
      </c>
      <c r="EC1" s="25"/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>
        <v>1</v>
      </c>
      <c r="EN1" s="25"/>
    </row>
    <row r="2" spans="1:144">
      <c r="A2" s="26" t="s">
        <v>43</v>
      </c>
      <c r="B2" s="26">
        <f>COLUMN()-1</f>
        <v>1</v>
      </c>
      <c r="C2" s="26">
        <f t="shared" ref="C2:BR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si="0"/>
        <v>69</v>
      </c>
      <c r="BS2" s="26">
        <f t="shared" ref="BS2:ED2" si="1">COLUMN()-1</f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si="1"/>
        <v>133</v>
      </c>
      <c r="EE2" s="26">
        <f t="shared" ref="EE2:EN2" si="2">COLUMN()-1</f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  <c r="EN2" s="26">
        <f t="shared" si="2"/>
        <v>143</v>
      </c>
    </row>
    <row r="3" spans="1:144">
      <c r="A3" s="26" t="s">
        <v>44</v>
      </c>
      <c r="B3" s="27" t="s">
        <v>45</v>
      </c>
      <c r="C3" s="27" t="s">
        <v>46</v>
      </c>
      <c r="D3" s="27" t="s">
        <v>47</v>
      </c>
      <c r="E3" s="27" t="s">
        <v>48</v>
      </c>
      <c r="F3" s="27" t="s">
        <v>49</v>
      </c>
      <c r="G3" s="27" t="s">
        <v>50</v>
      </c>
      <c r="H3" s="74" t="s">
        <v>51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6"/>
      <c r="X3" s="80" t="s">
        <v>52</v>
      </c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 t="s">
        <v>35</v>
      </c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</row>
    <row r="4" spans="1:144">
      <c r="A4" s="26" t="s">
        <v>53</v>
      </c>
      <c r="B4" s="28"/>
      <c r="C4" s="28"/>
      <c r="D4" s="28"/>
      <c r="E4" s="28"/>
      <c r="F4" s="28"/>
      <c r="G4" s="28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9"/>
      <c r="X4" s="73" t="s">
        <v>54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 t="s">
        <v>55</v>
      </c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 t="s">
        <v>56</v>
      </c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 t="s">
        <v>57</v>
      </c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 t="s">
        <v>58</v>
      </c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 t="s">
        <v>59</v>
      </c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 t="s">
        <v>60</v>
      </c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 t="s">
        <v>61</v>
      </c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 t="s">
        <v>62</v>
      </c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 t="s">
        <v>63</v>
      </c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 t="s">
        <v>64</v>
      </c>
      <c r="EE4" s="73"/>
      <c r="EF4" s="73"/>
      <c r="EG4" s="73"/>
      <c r="EH4" s="73"/>
      <c r="EI4" s="73"/>
      <c r="EJ4" s="73"/>
      <c r="EK4" s="73"/>
      <c r="EL4" s="73"/>
      <c r="EM4" s="73"/>
      <c r="EN4" s="73"/>
    </row>
    <row r="5" spans="1:144">
      <c r="A5" s="26" t="s">
        <v>65</v>
      </c>
      <c r="B5" s="29"/>
      <c r="C5" s="29"/>
      <c r="D5" s="29"/>
      <c r="E5" s="29"/>
      <c r="F5" s="29"/>
      <c r="G5" s="29"/>
      <c r="H5" s="30" t="s">
        <v>66</v>
      </c>
      <c r="I5" s="30" t="s">
        <v>67</v>
      </c>
      <c r="J5" s="30" t="s">
        <v>68</v>
      </c>
      <c r="K5" s="30" t="s">
        <v>69</v>
      </c>
      <c r="L5" s="30" t="s">
        <v>70</v>
      </c>
      <c r="M5" s="30" t="s">
        <v>71</v>
      </c>
      <c r="N5" s="30" t="s">
        <v>72</v>
      </c>
      <c r="O5" s="30" t="s">
        <v>73</v>
      </c>
      <c r="P5" s="30" t="s">
        <v>74</v>
      </c>
      <c r="Q5" s="30" t="s">
        <v>75</v>
      </c>
      <c r="R5" s="30" t="s">
        <v>76</v>
      </c>
      <c r="S5" s="30" t="s">
        <v>77</v>
      </c>
      <c r="T5" s="30" t="s">
        <v>78</v>
      </c>
      <c r="U5" s="30" t="s">
        <v>79</v>
      </c>
      <c r="V5" s="30" t="s">
        <v>80</v>
      </c>
      <c r="W5" s="30" t="s">
        <v>81</v>
      </c>
      <c r="X5" s="30" t="s">
        <v>82</v>
      </c>
      <c r="Y5" s="30" t="s">
        <v>83</v>
      </c>
      <c r="Z5" s="30" t="s">
        <v>84</v>
      </c>
      <c r="AA5" s="30" t="s">
        <v>85</v>
      </c>
      <c r="AB5" s="30" t="s">
        <v>86</v>
      </c>
      <c r="AC5" s="30" t="s">
        <v>87</v>
      </c>
      <c r="AD5" s="30" t="s">
        <v>88</v>
      </c>
      <c r="AE5" s="30" t="s">
        <v>89</v>
      </c>
      <c r="AF5" s="30" t="s">
        <v>90</v>
      </c>
      <c r="AG5" s="30" t="s">
        <v>91</v>
      </c>
      <c r="AH5" s="30" t="s">
        <v>92</v>
      </c>
      <c r="AI5" s="30" t="s">
        <v>82</v>
      </c>
      <c r="AJ5" s="30" t="s">
        <v>83</v>
      </c>
      <c r="AK5" s="30" t="s">
        <v>84</v>
      </c>
      <c r="AL5" s="30" t="s">
        <v>85</v>
      </c>
      <c r="AM5" s="30" t="s">
        <v>86</v>
      </c>
      <c r="AN5" s="30" t="s">
        <v>87</v>
      </c>
      <c r="AO5" s="30" t="s">
        <v>88</v>
      </c>
      <c r="AP5" s="30" t="s">
        <v>89</v>
      </c>
      <c r="AQ5" s="30" t="s">
        <v>90</v>
      </c>
      <c r="AR5" s="30" t="s">
        <v>91</v>
      </c>
      <c r="AS5" s="30" t="s">
        <v>93</v>
      </c>
      <c r="AT5" s="30" t="s">
        <v>82</v>
      </c>
      <c r="AU5" s="30" t="s">
        <v>83</v>
      </c>
      <c r="AV5" s="30" t="s">
        <v>84</v>
      </c>
      <c r="AW5" s="30" t="s">
        <v>85</v>
      </c>
      <c r="AX5" s="30" t="s">
        <v>86</v>
      </c>
      <c r="AY5" s="30" t="s">
        <v>87</v>
      </c>
      <c r="AZ5" s="30" t="s">
        <v>88</v>
      </c>
      <c r="BA5" s="30" t="s">
        <v>89</v>
      </c>
      <c r="BB5" s="30" t="s">
        <v>90</v>
      </c>
      <c r="BC5" s="30" t="s">
        <v>91</v>
      </c>
      <c r="BD5" s="30" t="s">
        <v>93</v>
      </c>
      <c r="BE5" s="30" t="s">
        <v>82</v>
      </c>
      <c r="BF5" s="30" t="s">
        <v>83</v>
      </c>
      <c r="BG5" s="30" t="s">
        <v>84</v>
      </c>
      <c r="BH5" s="30" t="s">
        <v>85</v>
      </c>
      <c r="BI5" s="30" t="s">
        <v>86</v>
      </c>
      <c r="BJ5" s="30" t="s">
        <v>87</v>
      </c>
      <c r="BK5" s="30" t="s">
        <v>88</v>
      </c>
      <c r="BL5" s="30" t="s">
        <v>89</v>
      </c>
      <c r="BM5" s="30" t="s">
        <v>90</v>
      </c>
      <c r="BN5" s="30" t="s">
        <v>91</v>
      </c>
      <c r="BO5" s="30" t="s">
        <v>93</v>
      </c>
      <c r="BP5" s="30" t="s">
        <v>82</v>
      </c>
      <c r="BQ5" s="30" t="s">
        <v>83</v>
      </c>
      <c r="BR5" s="30" t="s">
        <v>84</v>
      </c>
      <c r="BS5" s="30" t="s">
        <v>85</v>
      </c>
      <c r="BT5" s="30" t="s">
        <v>86</v>
      </c>
      <c r="BU5" s="30" t="s">
        <v>87</v>
      </c>
      <c r="BV5" s="30" t="s">
        <v>88</v>
      </c>
      <c r="BW5" s="30" t="s">
        <v>89</v>
      </c>
      <c r="BX5" s="30" t="s">
        <v>90</v>
      </c>
      <c r="BY5" s="30" t="s">
        <v>91</v>
      </c>
      <c r="BZ5" s="30" t="s">
        <v>93</v>
      </c>
      <c r="CA5" s="30" t="s">
        <v>82</v>
      </c>
      <c r="CB5" s="30" t="s">
        <v>83</v>
      </c>
      <c r="CC5" s="30" t="s">
        <v>84</v>
      </c>
      <c r="CD5" s="30" t="s">
        <v>85</v>
      </c>
      <c r="CE5" s="30" t="s">
        <v>86</v>
      </c>
      <c r="CF5" s="30" t="s">
        <v>87</v>
      </c>
      <c r="CG5" s="30" t="s">
        <v>88</v>
      </c>
      <c r="CH5" s="30" t="s">
        <v>89</v>
      </c>
      <c r="CI5" s="30" t="s">
        <v>90</v>
      </c>
      <c r="CJ5" s="30" t="s">
        <v>91</v>
      </c>
      <c r="CK5" s="30" t="s">
        <v>93</v>
      </c>
      <c r="CL5" s="30" t="s">
        <v>82</v>
      </c>
      <c r="CM5" s="30" t="s">
        <v>83</v>
      </c>
      <c r="CN5" s="30" t="s">
        <v>84</v>
      </c>
      <c r="CO5" s="30" t="s">
        <v>85</v>
      </c>
      <c r="CP5" s="30" t="s">
        <v>86</v>
      </c>
      <c r="CQ5" s="30" t="s">
        <v>87</v>
      </c>
      <c r="CR5" s="30" t="s">
        <v>88</v>
      </c>
      <c r="CS5" s="30" t="s">
        <v>89</v>
      </c>
      <c r="CT5" s="30" t="s">
        <v>90</v>
      </c>
      <c r="CU5" s="30" t="s">
        <v>91</v>
      </c>
      <c r="CV5" s="30" t="s">
        <v>93</v>
      </c>
      <c r="CW5" s="30" t="s">
        <v>82</v>
      </c>
      <c r="CX5" s="30" t="s">
        <v>83</v>
      </c>
      <c r="CY5" s="30" t="s">
        <v>84</v>
      </c>
      <c r="CZ5" s="30" t="s">
        <v>85</v>
      </c>
      <c r="DA5" s="30" t="s">
        <v>86</v>
      </c>
      <c r="DB5" s="30" t="s">
        <v>87</v>
      </c>
      <c r="DC5" s="30" t="s">
        <v>88</v>
      </c>
      <c r="DD5" s="30" t="s">
        <v>89</v>
      </c>
      <c r="DE5" s="30" t="s">
        <v>90</v>
      </c>
      <c r="DF5" s="30" t="s">
        <v>91</v>
      </c>
      <c r="DG5" s="30" t="s">
        <v>93</v>
      </c>
      <c r="DH5" s="30" t="s">
        <v>82</v>
      </c>
      <c r="DI5" s="30" t="s">
        <v>83</v>
      </c>
      <c r="DJ5" s="30" t="s">
        <v>84</v>
      </c>
      <c r="DK5" s="30" t="s">
        <v>85</v>
      </c>
      <c r="DL5" s="30" t="s">
        <v>86</v>
      </c>
      <c r="DM5" s="30" t="s">
        <v>87</v>
      </c>
      <c r="DN5" s="30" t="s">
        <v>88</v>
      </c>
      <c r="DO5" s="30" t="s">
        <v>89</v>
      </c>
      <c r="DP5" s="30" t="s">
        <v>90</v>
      </c>
      <c r="DQ5" s="30" t="s">
        <v>91</v>
      </c>
      <c r="DR5" s="30" t="s">
        <v>93</v>
      </c>
      <c r="DS5" s="30" t="s">
        <v>82</v>
      </c>
      <c r="DT5" s="30" t="s">
        <v>83</v>
      </c>
      <c r="DU5" s="30" t="s">
        <v>84</v>
      </c>
      <c r="DV5" s="30" t="s">
        <v>85</v>
      </c>
      <c r="DW5" s="30" t="s">
        <v>86</v>
      </c>
      <c r="DX5" s="30" t="s">
        <v>87</v>
      </c>
      <c r="DY5" s="30" t="s">
        <v>88</v>
      </c>
      <c r="DZ5" s="30" t="s">
        <v>89</v>
      </c>
      <c r="EA5" s="30" t="s">
        <v>90</v>
      </c>
      <c r="EB5" s="30" t="s">
        <v>91</v>
      </c>
      <c r="EC5" s="30" t="s">
        <v>93</v>
      </c>
      <c r="ED5" s="30" t="s">
        <v>82</v>
      </c>
      <c r="EE5" s="30" t="s">
        <v>83</v>
      </c>
      <c r="EF5" s="30" t="s">
        <v>84</v>
      </c>
      <c r="EG5" s="30" t="s">
        <v>85</v>
      </c>
      <c r="EH5" s="30" t="s">
        <v>86</v>
      </c>
      <c r="EI5" s="30" t="s">
        <v>87</v>
      </c>
      <c r="EJ5" s="30" t="s">
        <v>88</v>
      </c>
      <c r="EK5" s="30" t="s">
        <v>89</v>
      </c>
      <c r="EL5" s="30" t="s">
        <v>90</v>
      </c>
      <c r="EM5" s="30" t="s">
        <v>91</v>
      </c>
      <c r="EN5" s="30" t="s">
        <v>93</v>
      </c>
    </row>
    <row r="6" spans="1:144" s="34" customFormat="1">
      <c r="A6" s="26" t="s">
        <v>94</v>
      </c>
      <c r="B6" s="31">
        <f>B7</f>
        <v>2014</v>
      </c>
      <c r="C6" s="31">
        <f t="shared" ref="C6:W6" si="3">C7</f>
        <v>313726</v>
      </c>
      <c r="D6" s="31">
        <f t="shared" si="3"/>
        <v>47</v>
      </c>
      <c r="E6" s="31">
        <f t="shared" si="3"/>
        <v>17</v>
      </c>
      <c r="F6" s="31">
        <f t="shared" si="3"/>
        <v>4</v>
      </c>
      <c r="G6" s="31">
        <f t="shared" si="3"/>
        <v>0</v>
      </c>
      <c r="H6" s="31" t="str">
        <f t="shared" si="3"/>
        <v>鳥取県　北栄町</v>
      </c>
      <c r="I6" s="31" t="str">
        <f t="shared" si="3"/>
        <v>法非適用</v>
      </c>
      <c r="J6" s="31" t="str">
        <f t="shared" si="3"/>
        <v>下水道事業</v>
      </c>
      <c r="K6" s="31" t="str">
        <f t="shared" si="3"/>
        <v>特定環境保全公共下水道</v>
      </c>
      <c r="L6" s="31" t="str">
        <f t="shared" si="3"/>
        <v>D2</v>
      </c>
      <c r="M6" s="32">
        <f t="shared" si="3"/>
        <v>3.010373913</v>
      </c>
      <c r="N6" s="32" t="str">
        <f t="shared" si="3"/>
        <v>該当数値なし</v>
      </c>
      <c r="O6" s="32">
        <f t="shared" si="3"/>
        <v>96.82</v>
      </c>
      <c r="P6" s="32">
        <f t="shared" si="3"/>
        <v>100</v>
      </c>
      <c r="Q6" s="32">
        <f t="shared" si="3"/>
        <v>3142</v>
      </c>
      <c r="R6" s="32">
        <f t="shared" si="3"/>
        <v>15664</v>
      </c>
      <c r="S6" s="32">
        <f t="shared" si="3"/>
        <v>56.94</v>
      </c>
      <c r="T6" s="32">
        <f t="shared" si="3"/>
        <v>275.10000000000002</v>
      </c>
      <c r="U6" s="32">
        <f t="shared" si="3"/>
        <v>15118</v>
      </c>
      <c r="V6" s="32">
        <f t="shared" si="3"/>
        <v>5.2</v>
      </c>
      <c r="W6" s="32">
        <f t="shared" si="3"/>
        <v>2907.31</v>
      </c>
      <c r="X6" s="33">
        <f>IF(X7="",NA(),X7)</f>
        <v>45.72</v>
      </c>
      <c r="Y6" s="33">
        <f t="shared" ref="Y6:AG6" si="4">IF(Y7="",NA(),Y7)</f>
        <v>48.88</v>
      </c>
      <c r="Z6" s="33">
        <f t="shared" si="4"/>
        <v>51.5</v>
      </c>
      <c r="AA6" s="33">
        <f t="shared" si="4"/>
        <v>48.13</v>
      </c>
      <c r="AB6" s="33">
        <f t="shared" si="4"/>
        <v>48.43</v>
      </c>
      <c r="AC6" s="32" t="e">
        <f t="shared" si="4"/>
        <v>#N/A</v>
      </c>
      <c r="AD6" s="32" t="e">
        <f t="shared" si="4"/>
        <v>#N/A</v>
      </c>
      <c r="AE6" s="32" t="e">
        <f t="shared" si="4"/>
        <v>#N/A</v>
      </c>
      <c r="AF6" s="32" t="e">
        <f t="shared" si="4"/>
        <v>#N/A</v>
      </c>
      <c r="AG6" s="32" t="e">
        <f t="shared" si="4"/>
        <v>#N/A</v>
      </c>
      <c r="AH6" s="32" t="str">
        <f>IF(AH7="","",IF(AH7="-","【-】","【"&amp;SUBSTITUTE(TEXT(AH7,"#,##0.00"),"-","△")&amp;"】"))</f>
        <v/>
      </c>
      <c r="AI6" s="32" t="e">
        <f>IF(AI7="",NA(),AI7)</f>
        <v>#N/A</v>
      </c>
      <c r="AJ6" s="32" t="e">
        <f t="shared" ref="AJ6:AR6" si="5">IF(AJ7="",NA(),AJ7)</f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e">
        <f t="shared" si="5"/>
        <v>#N/A</v>
      </c>
      <c r="AS6" s="32" t="str">
        <f>IF(AS7="","",IF(AS7="-","【-】","【"&amp;SUBSTITUTE(TEXT(AS7,"#,##0.00"),"-","△")&amp;"】"))</f>
        <v/>
      </c>
      <c r="AT6" s="32" t="e">
        <f>IF(AT7="",NA(),AT7)</f>
        <v>#N/A</v>
      </c>
      <c r="AU6" s="32" t="e">
        <f t="shared" ref="AU6:BC6" si="6">IF(AU7="",NA(),AU7)</f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e">
        <f t="shared" si="6"/>
        <v>#N/A</v>
      </c>
      <c r="BD6" s="32" t="str">
        <f>IF(BD7="","",IF(BD7="-","【-】","【"&amp;SUBSTITUTE(TEXT(BD7,"#,##0.00"),"-","△")&amp;"】"))</f>
        <v/>
      </c>
      <c r="BE6" s="33">
        <f>IF(BE7="",NA(),BE7)</f>
        <v>4733.38</v>
      </c>
      <c r="BF6" s="33">
        <f t="shared" ref="BF6:BN6" si="7">IF(BF7="",NA(),BF7)</f>
        <v>4459.09</v>
      </c>
      <c r="BG6" s="33">
        <f t="shared" si="7"/>
        <v>5145.13</v>
      </c>
      <c r="BH6" s="33">
        <f t="shared" si="7"/>
        <v>4175.6499999999996</v>
      </c>
      <c r="BI6" s="33">
        <f t="shared" si="7"/>
        <v>3750.43</v>
      </c>
      <c r="BJ6" s="33">
        <f t="shared" si="7"/>
        <v>1812.65</v>
      </c>
      <c r="BK6" s="33">
        <f t="shared" si="7"/>
        <v>1764.87</v>
      </c>
      <c r="BL6" s="33">
        <f t="shared" si="7"/>
        <v>1622.51</v>
      </c>
      <c r="BM6" s="33">
        <f t="shared" si="7"/>
        <v>1569.13</v>
      </c>
      <c r="BN6" s="33">
        <f t="shared" si="7"/>
        <v>1436</v>
      </c>
      <c r="BO6" s="32" t="str">
        <f>IF(BO7="","",IF(BO7="-","【-】","【"&amp;SUBSTITUTE(TEXT(BO7,"#,##0.00"),"-","△")&amp;"】"))</f>
        <v>【1,479.31】</v>
      </c>
      <c r="BP6" s="33">
        <f>IF(BP7="",NA(),BP7)</f>
        <v>26.73</v>
      </c>
      <c r="BQ6" s="33">
        <f t="shared" ref="BQ6:BY6" si="8">IF(BQ7="",NA(),BQ7)</f>
        <v>27.8</v>
      </c>
      <c r="BR6" s="33">
        <f t="shared" si="8"/>
        <v>28.56</v>
      </c>
      <c r="BS6" s="33">
        <f t="shared" si="8"/>
        <v>26.86</v>
      </c>
      <c r="BT6" s="33">
        <f t="shared" si="8"/>
        <v>33.44</v>
      </c>
      <c r="BU6" s="33">
        <f t="shared" si="8"/>
        <v>59.35</v>
      </c>
      <c r="BV6" s="33">
        <f t="shared" si="8"/>
        <v>60.75</v>
      </c>
      <c r="BW6" s="33">
        <f t="shared" si="8"/>
        <v>62.83</v>
      </c>
      <c r="BX6" s="33">
        <f t="shared" si="8"/>
        <v>64.63</v>
      </c>
      <c r="BY6" s="33">
        <f t="shared" si="8"/>
        <v>66.56</v>
      </c>
      <c r="BZ6" s="32" t="str">
        <f>IF(BZ7="","",IF(BZ7="-","【-】","【"&amp;SUBSTITUTE(TEXT(BZ7,"#,##0.00"),"-","△")&amp;"】"))</f>
        <v>【63.50】</v>
      </c>
      <c r="CA6" s="33">
        <f>IF(CA7="",NA(),CA7)</f>
        <v>635.19000000000005</v>
      </c>
      <c r="CB6" s="33">
        <f t="shared" ref="CB6:CJ6" si="9">IF(CB7="",NA(),CB7)</f>
        <v>618.96</v>
      </c>
      <c r="CC6" s="33">
        <f t="shared" si="9"/>
        <v>598.48</v>
      </c>
      <c r="CD6" s="33">
        <f t="shared" si="9"/>
        <v>637.21</v>
      </c>
      <c r="CE6" s="33">
        <f t="shared" si="9"/>
        <v>585.62</v>
      </c>
      <c r="CF6" s="33">
        <f t="shared" si="9"/>
        <v>260.48</v>
      </c>
      <c r="CG6" s="33">
        <f t="shared" si="9"/>
        <v>256</v>
      </c>
      <c r="CH6" s="33">
        <f t="shared" si="9"/>
        <v>250.43</v>
      </c>
      <c r="CI6" s="33">
        <f t="shared" si="9"/>
        <v>245.75</v>
      </c>
      <c r="CJ6" s="33">
        <f t="shared" si="9"/>
        <v>244.29</v>
      </c>
      <c r="CK6" s="32" t="str">
        <f>IF(CK7="","",IF(CK7="-","【-】","【"&amp;SUBSTITUTE(TEXT(CK7,"#,##0.00"),"-","△")&amp;"】"))</f>
        <v>【253.12】</v>
      </c>
      <c r="CL6" s="33">
        <f>IF(CL7="",NA(),CL7)</f>
        <v>38.46</v>
      </c>
      <c r="CM6" s="33">
        <f t="shared" ref="CM6:CU6" si="10">IF(CM7="",NA(),CM7)</f>
        <v>38.46</v>
      </c>
      <c r="CN6" s="33">
        <f t="shared" si="10"/>
        <v>124.26</v>
      </c>
      <c r="CO6" s="33">
        <f t="shared" si="10"/>
        <v>118.93</v>
      </c>
      <c r="CP6" s="33">
        <f t="shared" si="10"/>
        <v>114.16</v>
      </c>
      <c r="CQ6" s="33">
        <f t="shared" si="10"/>
        <v>40.56</v>
      </c>
      <c r="CR6" s="33">
        <f t="shared" si="10"/>
        <v>41.59</v>
      </c>
      <c r="CS6" s="33">
        <f t="shared" si="10"/>
        <v>42.31</v>
      </c>
      <c r="CT6" s="33">
        <f t="shared" si="10"/>
        <v>43.65</v>
      </c>
      <c r="CU6" s="33">
        <f t="shared" si="10"/>
        <v>43.58</v>
      </c>
      <c r="CV6" s="32" t="str">
        <f>IF(CV7="","",IF(CV7="-","【-】","【"&amp;SUBSTITUTE(TEXT(CV7,"#,##0.00"),"-","△")&amp;"】"))</f>
        <v>【41.06】</v>
      </c>
      <c r="CW6" s="33">
        <f>IF(CW7="",NA(),CW7)</f>
        <v>75.48</v>
      </c>
      <c r="CX6" s="33">
        <f t="shared" ref="CX6:DF6" si="11">IF(CX7="",NA(),CX7)</f>
        <v>79.849999999999994</v>
      </c>
      <c r="CY6" s="33">
        <f t="shared" si="11"/>
        <v>81.44</v>
      </c>
      <c r="CZ6" s="33">
        <f t="shared" si="11"/>
        <v>84.92</v>
      </c>
      <c r="DA6" s="33">
        <f t="shared" si="11"/>
        <v>86.03</v>
      </c>
      <c r="DB6" s="33">
        <f t="shared" si="11"/>
        <v>79.88</v>
      </c>
      <c r="DC6" s="33">
        <f t="shared" si="11"/>
        <v>80.47</v>
      </c>
      <c r="DD6" s="33">
        <f t="shared" si="11"/>
        <v>81.3</v>
      </c>
      <c r="DE6" s="33">
        <f t="shared" si="11"/>
        <v>82.2</v>
      </c>
      <c r="DF6" s="33">
        <f t="shared" si="11"/>
        <v>82.35</v>
      </c>
      <c r="DG6" s="32" t="str">
        <f>IF(DG7="","",IF(DG7="-","【-】","【"&amp;SUBSTITUTE(TEXT(DG7,"#,##0.00"),"-","△")&amp;"】"))</f>
        <v>【80.39】</v>
      </c>
      <c r="DH6" s="32" t="e">
        <f>IF(DH7="",NA(),DH7)</f>
        <v>#N/A</v>
      </c>
      <c r="DI6" s="32" t="e">
        <f t="shared" ref="DI6:DQ6" si="12">IF(DI7="",NA(),DI7)</f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e">
        <f t="shared" si="12"/>
        <v>#N/A</v>
      </c>
      <c r="DR6" s="32" t="str">
        <f>IF(DR7="","",IF(DR7="-","【-】","【"&amp;SUBSTITUTE(TEXT(DR7,"#,##0.00"),"-","△")&amp;"】"))</f>
        <v/>
      </c>
      <c r="DS6" s="32" t="e">
        <f>IF(DS7="",NA(),DS7)</f>
        <v>#N/A</v>
      </c>
      <c r="DT6" s="32" t="e">
        <f t="shared" ref="DT6:EB6" si="13">IF(DT7="",NA(),DT7)</f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e">
        <f t="shared" si="13"/>
        <v>#N/A</v>
      </c>
      <c r="EC6" s="32" t="str">
        <f>IF(EC7="","",IF(EC7="-","【-】","【"&amp;SUBSTITUTE(TEXT(EC7,"#,##0.00"),"-","△")&amp;"】"))</f>
        <v/>
      </c>
      <c r="ED6" s="32">
        <f>IF(ED7="",NA(),ED7)</f>
        <v>0</v>
      </c>
      <c r="EE6" s="32">
        <f t="shared" ref="EE6:EM6" si="14">IF(EE7="",NA(),EE7)</f>
        <v>0</v>
      </c>
      <c r="EF6" s="32">
        <f t="shared" si="14"/>
        <v>0</v>
      </c>
      <c r="EG6" s="32">
        <f t="shared" si="14"/>
        <v>0</v>
      </c>
      <c r="EH6" s="32">
        <f t="shared" si="14"/>
        <v>0</v>
      </c>
      <c r="EI6" s="33">
        <f t="shared" si="14"/>
        <v>0.1</v>
      </c>
      <c r="EJ6" s="33">
        <f t="shared" si="14"/>
        <v>0.1</v>
      </c>
      <c r="EK6" s="33">
        <f t="shared" si="14"/>
        <v>0.11</v>
      </c>
      <c r="EL6" s="33">
        <f t="shared" si="14"/>
        <v>0.05</v>
      </c>
      <c r="EM6" s="33">
        <f t="shared" si="14"/>
        <v>0.04</v>
      </c>
      <c r="EN6" s="32" t="str">
        <f>IF(EN7="","",IF(EN7="-","【-】","【"&amp;SUBSTITUTE(TEXT(EN7,"#,##0.00"),"-","△")&amp;"】"))</f>
        <v>【0.05】</v>
      </c>
    </row>
    <row r="7" spans="1:144" s="34" customFormat="1">
      <c r="A7" s="26"/>
      <c r="B7" s="35">
        <v>2014</v>
      </c>
      <c r="C7" s="35">
        <v>313726</v>
      </c>
      <c r="D7" s="35">
        <v>47</v>
      </c>
      <c r="E7" s="35">
        <v>17</v>
      </c>
      <c r="F7" s="35">
        <v>4</v>
      </c>
      <c r="G7" s="35">
        <v>0</v>
      </c>
      <c r="H7" s="35" t="s">
        <v>95</v>
      </c>
      <c r="I7" s="35" t="s">
        <v>96</v>
      </c>
      <c r="J7" s="35" t="s">
        <v>97</v>
      </c>
      <c r="K7" s="35" t="s">
        <v>98</v>
      </c>
      <c r="L7" s="35" t="s">
        <v>99</v>
      </c>
      <c r="M7" s="36">
        <v>3.010373913</v>
      </c>
      <c r="N7" s="36" t="s">
        <v>100</v>
      </c>
      <c r="O7" s="36">
        <v>96.82</v>
      </c>
      <c r="P7" s="36">
        <v>100</v>
      </c>
      <c r="Q7" s="36">
        <v>3142</v>
      </c>
      <c r="R7" s="36">
        <v>15664</v>
      </c>
      <c r="S7" s="36">
        <v>56.94</v>
      </c>
      <c r="T7" s="36">
        <v>275.10000000000002</v>
      </c>
      <c r="U7" s="36">
        <v>15118</v>
      </c>
      <c r="V7" s="36">
        <v>5.2</v>
      </c>
      <c r="W7" s="36">
        <v>2907.31</v>
      </c>
      <c r="X7" s="36">
        <v>45.72</v>
      </c>
      <c r="Y7" s="36">
        <v>48.88</v>
      </c>
      <c r="Z7" s="36">
        <v>51.5</v>
      </c>
      <c r="AA7" s="36">
        <v>48.13</v>
      </c>
      <c r="AB7" s="36">
        <v>48.43</v>
      </c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>
        <v>4733.38</v>
      </c>
      <c r="BF7" s="36">
        <v>4459.09</v>
      </c>
      <c r="BG7" s="36">
        <v>5145.13</v>
      </c>
      <c r="BH7" s="36">
        <v>4175.6499999999996</v>
      </c>
      <c r="BI7" s="36">
        <v>3750.43</v>
      </c>
      <c r="BJ7" s="36">
        <v>1812.65</v>
      </c>
      <c r="BK7" s="36">
        <v>1764.87</v>
      </c>
      <c r="BL7" s="36">
        <v>1622.51</v>
      </c>
      <c r="BM7" s="36">
        <v>1569.13</v>
      </c>
      <c r="BN7" s="36">
        <v>1436</v>
      </c>
      <c r="BO7" s="36">
        <v>1479.31</v>
      </c>
      <c r="BP7" s="36">
        <v>26.73</v>
      </c>
      <c r="BQ7" s="36">
        <v>27.8</v>
      </c>
      <c r="BR7" s="36">
        <v>28.56</v>
      </c>
      <c r="BS7" s="36">
        <v>26.86</v>
      </c>
      <c r="BT7" s="36">
        <v>33.44</v>
      </c>
      <c r="BU7" s="36">
        <v>59.35</v>
      </c>
      <c r="BV7" s="36">
        <v>60.75</v>
      </c>
      <c r="BW7" s="36">
        <v>62.83</v>
      </c>
      <c r="BX7" s="36">
        <v>64.63</v>
      </c>
      <c r="BY7" s="36">
        <v>66.56</v>
      </c>
      <c r="BZ7" s="36">
        <v>63.5</v>
      </c>
      <c r="CA7" s="36">
        <v>635.19000000000005</v>
      </c>
      <c r="CB7" s="36">
        <v>618.96</v>
      </c>
      <c r="CC7" s="36">
        <v>598.48</v>
      </c>
      <c r="CD7" s="36">
        <v>637.21</v>
      </c>
      <c r="CE7" s="36">
        <v>585.62</v>
      </c>
      <c r="CF7" s="36">
        <v>260.48</v>
      </c>
      <c r="CG7" s="36">
        <v>256</v>
      </c>
      <c r="CH7" s="36">
        <v>250.43</v>
      </c>
      <c r="CI7" s="36">
        <v>245.75</v>
      </c>
      <c r="CJ7" s="36">
        <v>244.29</v>
      </c>
      <c r="CK7" s="36">
        <v>253.12</v>
      </c>
      <c r="CL7" s="36">
        <v>38.46</v>
      </c>
      <c r="CM7" s="36">
        <v>38.46</v>
      </c>
      <c r="CN7" s="36">
        <v>124.26</v>
      </c>
      <c r="CO7" s="36">
        <v>118.93</v>
      </c>
      <c r="CP7" s="36">
        <v>114.16</v>
      </c>
      <c r="CQ7" s="36">
        <v>40.56</v>
      </c>
      <c r="CR7" s="36">
        <v>41.59</v>
      </c>
      <c r="CS7" s="36">
        <v>42.31</v>
      </c>
      <c r="CT7" s="36">
        <v>43.65</v>
      </c>
      <c r="CU7" s="36">
        <v>43.58</v>
      </c>
      <c r="CV7" s="36">
        <v>41.06</v>
      </c>
      <c r="CW7" s="36">
        <v>75.48</v>
      </c>
      <c r="CX7" s="36">
        <v>79.849999999999994</v>
      </c>
      <c r="CY7" s="36">
        <v>81.44</v>
      </c>
      <c r="CZ7" s="36">
        <v>84.92</v>
      </c>
      <c r="DA7" s="36">
        <v>86.03</v>
      </c>
      <c r="DB7" s="36">
        <v>79.88</v>
      </c>
      <c r="DC7" s="36">
        <v>80.47</v>
      </c>
      <c r="DD7" s="36">
        <v>81.3</v>
      </c>
      <c r="DE7" s="36">
        <v>82.2</v>
      </c>
      <c r="DF7" s="36">
        <v>82.35</v>
      </c>
      <c r="DG7" s="36">
        <v>80.39</v>
      </c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>
        <v>0</v>
      </c>
      <c r="EE7" s="36">
        <v>0</v>
      </c>
      <c r="EF7" s="36">
        <v>0</v>
      </c>
      <c r="EG7" s="36">
        <v>0</v>
      </c>
      <c r="EH7" s="36">
        <v>0</v>
      </c>
      <c r="EI7" s="36">
        <v>0.1</v>
      </c>
      <c r="EJ7" s="36">
        <v>0.1</v>
      </c>
      <c r="EK7" s="36">
        <v>0.11</v>
      </c>
      <c r="EL7" s="36">
        <v>0.05</v>
      </c>
      <c r="EM7" s="36">
        <v>0.04</v>
      </c>
      <c r="EN7" s="36">
        <v>0.05</v>
      </c>
    </row>
    <row r="8" spans="1:144"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</row>
    <row r="9" spans="1:144">
      <c r="A9" s="38"/>
      <c r="B9" s="38" t="s">
        <v>101</v>
      </c>
      <c r="C9" s="38" t="s">
        <v>102</v>
      </c>
      <c r="D9" s="38" t="s">
        <v>103</v>
      </c>
      <c r="E9" s="38" t="s">
        <v>104</v>
      </c>
      <c r="F9" s="38" t="s">
        <v>105</v>
      </c>
      <c r="Q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4">
      <c r="A10" s="38" t="s">
        <v>45</v>
      </c>
      <c r="B10" s="39">
        <f>DATEVALUE($B$6-4&amp;"年1月1日")</f>
        <v>40179</v>
      </c>
      <c r="C10" s="39">
        <f>DATEVALUE($B$6-3&amp;"年1月1日")</f>
        <v>40544</v>
      </c>
      <c r="D10" s="39">
        <f>DATEVALUE($B$6-2&amp;"年1月1日")</f>
        <v>40909</v>
      </c>
      <c r="E10" s="39">
        <f>DATEVALUE($B$6-1&amp;"年1月1日")</f>
        <v>41275</v>
      </c>
      <c r="F10" s="39">
        <f>DATEVALUE($B$6&amp;"年1月1日")</f>
        <v>41640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FJ-USER</cp:lastModifiedBy>
  <dcterms:created xsi:type="dcterms:W3CDTF">2016-02-03T09:05:51Z</dcterms:created>
  <dcterms:modified xsi:type="dcterms:W3CDTF">2016-02-16T05:15:37Z</dcterms:modified>
  <cp:category/>
</cp:coreProperties>
</file>